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mashurova\Desktop\АРХИВ\ГАСУ\ПРОГРАММЫ 2021-2026 год\"/>
    </mc:Choice>
  </mc:AlternateContent>
  <xr:revisionPtr revIDLastSave="0" documentId="13_ncr:1_{BE0DBB7E-F176-4802-9BD3-42841C5072A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Print_Titles_0" localSheetId="0">Лист1!$2:$7</definedName>
    <definedName name="Print_Titles_0_0" localSheetId="0">Лист1!$2:$7</definedName>
    <definedName name="Print_Titles_0_0_0" localSheetId="0">Лист1!$2:$7</definedName>
    <definedName name="Print_Titles_0_0_0_0" localSheetId="0">Лист1!$2:$7</definedName>
    <definedName name="Print_Titles_0_0_0_0_0" localSheetId="0">Лист1!$2:$7</definedName>
    <definedName name="Print_Titles_0_0_0_0_0_0" localSheetId="0">Лист1!$2:$7</definedName>
    <definedName name="Print_Titles_0_0_0_0_0_0_0" localSheetId="0">Лист1!$2:$7</definedName>
    <definedName name="Print_Titles_0_0_0_0_0_0_0_0" localSheetId="0">Лист1!$2:$7</definedName>
    <definedName name="_xlnm.Print_Titles" localSheetId="0">Лист1!$2:$7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85" i="1" l="1"/>
  <c r="P185" i="1" s="1"/>
  <c r="E185" i="1"/>
  <c r="F184" i="1"/>
  <c r="P184" i="1" s="1"/>
  <c r="E184" i="1"/>
  <c r="F183" i="1"/>
  <c r="E183" i="1"/>
  <c r="F182" i="1"/>
  <c r="E182" i="1"/>
  <c r="F181" i="1"/>
  <c r="F180" i="1" s="1"/>
  <c r="E181" i="1"/>
  <c r="L180" i="1"/>
  <c r="K180" i="1"/>
  <c r="J180" i="1"/>
  <c r="I180" i="1"/>
  <c r="H180" i="1"/>
  <c r="H179" i="1" s="1"/>
  <c r="G180" i="1"/>
  <c r="G179" i="1" s="1"/>
  <c r="E180" i="1"/>
  <c r="E179" i="1" s="1"/>
  <c r="N179" i="1"/>
  <c r="L179" i="1"/>
  <c r="K179" i="1"/>
  <c r="J179" i="1"/>
  <c r="I179" i="1"/>
  <c r="F178" i="1"/>
  <c r="F177" i="1" s="1"/>
  <c r="E178" i="1"/>
  <c r="E177" i="1" s="1"/>
  <c r="L177" i="1"/>
  <c r="L173" i="1" s="1"/>
  <c r="K177" i="1"/>
  <c r="J177" i="1"/>
  <c r="I177" i="1"/>
  <c r="H177" i="1"/>
  <c r="G177" i="1"/>
  <c r="F176" i="1"/>
  <c r="F175" i="1" s="1"/>
  <c r="F174" i="1" s="1"/>
  <c r="E176" i="1"/>
  <c r="E175" i="1" s="1"/>
  <c r="E174" i="1" s="1"/>
  <c r="N175" i="1"/>
  <c r="N174" i="1" s="1"/>
  <c r="N173" i="1" s="1"/>
  <c r="M175" i="1"/>
  <c r="M174" i="1" s="1"/>
  <c r="M173" i="1" s="1"/>
  <c r="J175" i="1"/>
  <c r="J174" i="1" s="1"/>
  <c r="J173" i="1" s="1"/>
  <c r="I175" i="1"/>
  <c r="I174" i="1" s="1"/>
  <c r="I173" i="1" s="1"/>
  <c r="H175" i="1"/>
  <c r="G175" i="1"/>
  <c r="L174" i="1"/>
  <c r="K174" i="1"/>
  <c r="K173" i="1" s="1"/>
  <c r="H174" i="1"/>
  <c r="H173" i="1" s="1"/>
  <c r="G174" i="1"/>
  <c r="G173" i="1" s="1"/>
  <c r="K172" i="1"/>
  <c r="E172" i="1" s="1"/>
  <c r="E171" i="1" s="1"/>
  <c r="F172" i="1"/>
  <c r="L171" i="1"/>
  <c r="J171" i="1"/>
  <c r="I171" i="1"/>
  <c r="H171" i="1"/>
  <c r="G171" i="1"/>
  <c r="F171" i="1"/>
  <c r="F170" i="1"/>
  <c r="E170" i="1"/>
  <c r="F169" i="1"/>
  <c r="E169" i="1"/>
  <c r="F168" i="1"/>
  <c r="E168" i="1"/>
  <c r="F167" i="1"/>
  <c r="E167" i="1"/>
  <c r="F166" i="1"/>
  <c r="F164" i="1" s="1"/>
  <c r="E166" i="1"/>
  <c r="E164" i="1" s="1"/>
  <c r="L165" i="1"/>
  <c r="K165" i="1"/>
  <c r="J165" i="1"/>
  <c r="I165" i="1"/>
  <c r="H165" i="1"/>
  <c r="G165" i="1"/>
  <c r="N164" i="1"/>
  <c r="M164" i="1"/>
  <c r="L164" i="1"/>
  <c r="K164" i="1"/>
  <c r="J164" i="1"/>
  <c r="I164" i="1"/>
  <c r="H164" i="1"/>
  <c r="G164" i="1"/>
  <c r="I163" i="1"/>
  <c r="F163" i="1"/>
  <c r="E163" i="1"/>
  <c r="K162" i="1"/>
  <c r="K161" i="1" s="1"/>
  <c r="F162" i="1"/>
  <c r="F161" i="1" s="1"/>
  <c r="E162" i="1"/>
  <c r="E161" i="1" s="1"/>
  <c r="N161" i="1"/>
  <c r="M161" i="1"/>
  <c r="L161" i="1"/>
  <c r="J161" i="1"/>
  <c r="I161" i="1"/>
  <c r="H161" i="1"/>
  <c r="G161" i="1"/>
  <c r="F160" i="1"/>
  <c r="F156" i="1" s="1"/>
  <c r="E160" i="1"/>
  <c r="F159" i="1"/>
  <c r="E159" i="1"/>
  <c r="I158" i="1"/>
  <c r="E158" i="1" s="1"/>
  <c r="E156" i="1" s="1"/>
  <c r="E155" i="1" s="1"/>
  <c r="F158" i="1"/>
  <c r="F157" i="1"/>
  <c r="E157" i="1"/>
  <c r="N156" i="1"/>
  <c r="L156" i="1"/>
  <c r="L155" i="1" s="1"/>
  <c r="K156" i="1"/>
  <c r="J156" i="1"/>
  <c r="J155" i="1" s="1"/>
  <c r="I156" i="1"/>
  <c r="I155" i="1" s="1"/>
  <c r="H156" i="1"/>
  <c r="G156" i="1"/>
  <c r="H155" i="1"/>
  <c r="G155" i="1"/>
  <c r="F154" i="1"/>
  <c r="E154" i="1"/>
  <c r="L153" i="1"/>
  <c r="K153" i="1"/>
  <c r="J153" i="1"/>
  <c r="I153" i="1"/>
  <c r="H153" i="1"/>
  <c r="G153" i="1"/>
  <c r="G147" i="1" s="1"/>
  <c r="F153" i="1"/>
  <c r="E153" i="1"/>
  <c r="E147" i="1" s="1"/>
  <c r="P152" i="1"/>
  <c r="F152" i="1"/>
  <c r="E152" i="1"/>
  <c r="F151" i="1"/>
  <c r="E151" i="1"/>
  <c r="F150" i="1"/>
  <c r="E150" i="1"/>
  <c r="F149" i="1"/>
  <c r="E149" i="1"/>
  <c r="P148" i="1"/>
  <c r="N148" i="1"/>
  <c r="L148" i="1"/>
  <c r="L147" i="1" s="1"/>
  <c r="K148" i="1"/>
  <c r="K147" i="1" s="1"/>
  <c r="J148" i="1"/>
  <c r="I148" i="1"/>
  <c r="H148" i="1"/>
  <c r="G148" i="1"/>
  <c r="F148" i="1"/>
  <c r="F147" i="1" s="1"/>
  <c r="P147" i="1" s="1"/>
  <c r="E148" i="1"/>
  <c r="J147" i="1"/>
  <c r="I147" i="1"/>
  <c r="H147" i="1"/>
  <c r="F146" i="1"/>
  <c r="P146" i="1" s="1"/>
  <c r="E146" i="1"/>
  <c r="F145" i="1"/>
  <c r="E145" i="1"/>
  <c r="F144" i="1"/>
  <c r="E144" i="1"/>
  <c r="F143" i="1"/>
  <c r="E143" i="1"/>
  <c r="F142" i="1"/>
  <c r="E142" i="1"/>
  <c r="F141" i="1"/>
  <c r="E141" i="1"/>
  <c r="F140" i="1"/>
  <c r="E140" i="1"/>
  <c r="F139" i="1"/>
  <c r="E139" i="1"/>
  <c r="F138" i="1"/>
  <c r="F137" i="1" s="1"/>
  <c r="P137" i="1" s="1"/>
  <c r="E138" i="1"/>
  <c r="E137" i="1" s="1"/>
  <c r="L137" i="1"/>
  <c r="K137" i="1"/>
  <c r="J137" i="1"/>
  <c r="I137" i="1"/>
  <c r="H137" i="1"/>
  <c r="G137" i="1"/>
  <c r="H136" i="1"/>
  <c r="G136" i="1"/>
  <c r="E136" i="1" s="1"/>
  <c r="F136" i="1"/>
  <c r="P136" i="1" s="1"/>
  <c r="F135" i="1"/>
  <c r="P135" i="1" s="1"/>
  <c r="E135" i="1"/>
  <c r="E134" i="1" s="1"/>
  <c r="L134" i="1"/>
  <c r="K134" i="1"/>
  <c r="J134" i="1"/>
  <c r="I134" i="1"/>
  <c r="H134" i="1"/>
  <c r="G134" i="1"/>
  <c r="F134" i="1"/>
  <c r="F121" i="1"/>
  <c r="P121" i="1" s="1"/>
  <c r="E121" i="1"/>
  <c r="F118" i="1"/>
  <c r="P118" i="1" s="1"/>
  <c r="E118" i="1"/>
  <c r="F115" i="1"/>
  <c r="E115" i="1"/>
  <c r="F114" i="1"/>
  <c r="E114" i="1"/>
  <c r="P114" i="1" s="1"/>
  <c r="P180" i="1" l="1"/>
  <c r="F179" i="1"/>
  <c r="P179" i="1" s="1"/>
  <c r="E173" i="1"/>
  <c r="P164" i="1"/>
  <c r="F173" i="1"/>
  <c r="P173" i="1" s="1"/>
  <c r="F155" i="1"/>
  <c r="P155" i="1" s="1"/>
  <c r="P134" i="1"/>
  <c r="K155" i="1"/>
  <c r="P171" i="1"/>
  <c r="P181" i="1"/>
  <c r="P138" i="1"/>
  <c r="E165" i="1"/>
  <c r="K171" i="1"/>
  <c r="F165" i="1"/>
  <c r="L96" i="1"/>
  <c r="K96" i="1"/>
  <c r="J96" i="1"/>
  <c r="I96" i="1"/>
  <c r="H96" i="1"/>
  <c r="G96" i="1"/>
  <c r="F96" i="1"/>
  <c r="E96" i="1"/>
  <c r="G80" i="1"/>
  <c r="L35" i="1"/>
  <c r="K35" i="1"/>
  <c r="J35" i="1"/>
  <c r="I35" i="1"/>
  <c r="F35" i="1"/>
  <c r="E35" i="1"/>
  <c r="F27" i="1"/>
  <c r="E27" i="1"/>
  <c r="F26" i="1"/>
  <c r="E26" i="1"/>
  <c r="F25" i="1"/>
  <c r="E25" i="1"/>
  <c r="L24" i="1"/>
  <c r="F24" i="1" s="1"/>
  <c r="K24" i="1"/>
  <c r="E24" i="1" s="1"/>
  <c r="T23" i="1"/>
  <c r="F23" i="1"/>
  <c r="E23" i="1"/>
  <c r="F21" i="1"/>
  <c r="E21" i="1"/>
  <c r="F20" i="1"/>
  <c r="E20" i="1"/>
  <c r="L19" i="1"/>
  <c r="K19" i="1"/>
  <c r="J19" i="1"/>
  <c r="I19" i="1"/>
  <c r="H19" i="1"/>
  <c r="H9" i="1" s="1"/>
  <c r="G19" i="1"/>
  <c r="G9" i="1" s="1"/>
  <c r="F16" i="1"/>
  <c r="E16" i="1"/>
  <c r="E15" i="1"/>
  <c r="F13" i="1"/>
  <c r="E13" i="1"/>
  <c r="F12" i="1"/>
  <c r="E12" i="1"/>
  <c r="F11" i="1"/>
  <c r="E11" i="1"/>
  <c r="L10" i="1"/>
  <c r="K10" i="1"/>
  <c r="J10" i="1"/>
  <c r="I10" i="1"/>
  <c r="N9" i="1"/>
  <c r="M9" i="1"/>
  <c r="P21" i="1" l="1"/>
  <c r="P23" i="1"/>
  <c r="F10" i="1"/>
  <c r="E10" i="1"/>
  <c r="P96" i="1"/>
  <c r="F19" i="1"/>
  <c r="K9" i="1"/>
  <c r="P26" i="1"/>
  <c r="P20" i="1"/>
  <c r="J9" i="1"/>
  <c r="E19" i="1"/>
  <c r="P19" i="1" s="1"/>
  <c r="P25" i="1"/>
  <c r="P27" i="1"/>
  <c r="P24" i="1"/>
  <c r="I9" i="1"/>
  <c r="L9" i="1"/>
  <c r="E9" i="1" l="1"/>
  <c r="F9" i="1"/>
  <c r="P10" i="1"/>
  <c r="N78" i="1"/>
  <c r="M78" i="1"/>
  <c r="L78" i="1"/>
  <c r="K78" i="1"/>
  <c r="J78" i="1"/>
  <c r="I78" i="1"/>
  <c r="H78" i="1"/>
  <c r="G78" i="1"/>
  <c r="F78" i="1"/>
  <c r="E78" i="1"/>
  <c r="P9" i="1" l="1"/>
  <c r="L113" i="1"/>
  <c r="K113" i="1"/>
  <c r="J113" i="1"/>
  <c r="I113" i="1"/>
  <c r="H113" i="1"/>
  <c r="G113" i="1"/>
  <c r="F113" i="1"/>
  <c r="E113" i="1"/>
  <c r="H133" i="1" l="1"/>
  <c r="H35" i="1"/>
  <c r="G35" i="1"/>
  <c r="G133" i="1" l="1"/>
  <c r="K133" i="1"/>
  <c r="I133" i="1"/>
  <c r="L133" i="1"/>
  <c r="J133" i="1"/>
  <c r="F133" i="1"/>
  <c r="E133" i="1" l="1"/>
  <c r="P133" i="1" s="1"/>
  <c r="N113" i="1"/>
  <c r="M113" i="1"/>
  <c r="T74" i="1"/>
  <c r="P35" i="1"/>
  <c r="P113" i="1" l="1"/>
  <c r="M76" i="1" l="1"/>
  <c r="M8" i="1" s="1"/>
  <c r="N76" i="1" l="1"/>
  <c r="N8" i="1" s="1"/>
  <c r="L76" i="1"/>
  <c r="L8" i="1" s="1"/>
  <c r="K76" i="1"/>
  <c r="K8" i="1" s="1"/>
  <c r="J76" i="1"/>
  <c r="J8" i="1" s="1"/>
  <c r="I76" i="1"/>
  <c r="I8" i="1" s="1"/>
  <c r="H76" i="1"/>
  <c r="H8" i="1" s="1"/>
  <c r="G76" i="1"/>
  <c r="G8" i="1" s="1"/>
  <c r="E76" i="1" l="1"/>
  <c r="E8" i="1" s="1"/>
  <c r="F76" i="1"/>
  <c r="F8" i="1" s="1"/>
  <c r="P76" i="1" l="1"/>
  <c r="P8" i="1" l="1"/>
</calcChain>
</file>

<file path=xl/sharedStrings.xml><?xml version="1.0" encoding="utf-8"?>
<sst xmlns="http://schemas.openxmlformats.org/spreadsheetml/2006/main" count="533" uniqueCount="364">
  <si>
    <t>№</t>
  </si>
  <si>
    <t>Наименование програмных  мероприятий</t>
  </si>
  <si>
    <t xml:space="preserve">Срок реализации муниципальной программы </t>
  </si>
  <si>
    <t>Объемы  финансирования, тыс.руб.</t>
  </si>
  <si>
    <t>Уровень освоения финансовых средств (%)</t>
  </si>
  <si>
    <t>Наименование целевых показателей (индикаторов) определяющих результативность реализации мероприятий</t>
  </si>
  <si>
    <t>Планируемые значения целевых показателей</t>
  </si>
  <si>
    <t>Фактически достигнутые  значения целевых показателей</t>
  </si>
  <si>
    <t>Уровень достижения (%)</t>
  </si>
  <si>
    <t>Всего</t>
  </si>
  <si>
    <t>в том числе по источникам финансирования</t>
  </si>
  <si>
    <t>федеральный бюджет</t>
  </si>
  <si>
    <t>областной бюджет</t>
  </si>
  <si>
    <t>местные бюджеты</t>
  </si>
  <si>
    <t>внебюджетные источники</t>
  </si>
  <si>
    <t>план</t>
  </si>
  <si>
    <t>факт</t>
  </si>
  <si>
    <t>ВСЕГО ПО ПРОГРАММАМ</t>
  </si>
  <si>
    <t xml:space="preserve"> </t>
  </si>
  <si>
    <t>Муниципальная программа  "Создание условий для эффективного и ответственного управления муниципальными финансами, повышение устойчивости бюджетов муниципальных образований Каменского муниципального района Воронежской области"</t>
  </si>
  <si>
    <t>Степень сокращения дифференциации бюджетной обеспеченности между муниципальными образованиями Каменского муниципального района вследствии выравнивания их бюджетной обеспеченности (раз)</t>
  </si>
  <si>
    <t>не менее 2 раз</t>
  </si>
  <si>
    <t>в 2 раза</t>
  </si>
  <si>
    <t>Подпрограмма №1 "Управление муниципальными финансами"</t>
  </si>
  <si>
    <t>Основное мероприятие 1"Нормативное правовое регулирование в сфере бюджетного процесса"</t>
  </si>
  <si>
    <t>Своевременное внесение изменений в положение о бюджетном процессе в Каменском муниципальном районе в соответствии с требованиями бюджетного законодательства</t>
  </si>
  <si>
    <t>В срок установленный администрацией района</t>
  </si>
  <si>
    <t>Основное мероприятие 2 "Составление проекта районного бюджета на очередной финансовый год и плановый период"</t>
  </si>
  <si>
    <t>Соблюдение порядка и сроков разработки проекта районного бюджета, установленных правовым актом админисрации Каменского муниципального района</t>
  </si>
  <si>
    <t>да</t>
  </si>
  <si>
    <t>Основное мероприятие 3"Организация исполнения районного бюджета и формирование бюджетной отчетности"</t>
  </si>
  <si>
    <t>Составление и утверждение сводной бюджетной росписи районного бюджета в сроки, установленные бюджетным законодательством Российской Федерации , Воронежской области и нормативным актом Каменского муниципального района</t>
  </si>
  <si>
    <t>До начала очеред-ного финан-сового года</t>
  </si>
  <si>
    <t>Составление и представление в Совет народных депутатов годового отчета об исполнении районного бюджета в сроки, установленные бюджетным законодательством Российской Федерации , Воронежской области и нормативным актом Каменского муниципального района</t>
  </si>
  <si>
    <t>Основное мероприятие 4 "Управление резервным фондом администрации Каменского муниципального района и иными резервами на испорление расходных обязательств Каменского муниципального района Воронежской области"</t>
  </si>
  <si>
    <t>Удельный вес резервного фонда администрации Каменского муниципального района Воронежской области (%)</t>
  </si>
  <si>
    <t>3≤</t>
  </si>
  <si>
    <t>Основное мероприятие 5 "Управление муниципальным долгом Каменского муниципального района Воронежской области"</t>
  </si>
  <si>
    <t>Доля расходов на обслуживание муниципального долга в общем объеме расходов бюджета района (за исключением расходов, которые осуществляются за счет субвенций из федерального  и областного бюджетов) (%)</t>
  </si>
  <si>
    <t>Основное мероприятие 6 "Обеспечение внутреннего муниципального финансового контроля"</t>
  </si>
  <si>
    <t>Доля главных распорядителей средств районного бюджета, охваченных оценкой качества финансового менеджмента (%)</t>
  </si>
  <si>
    <t>Основное мероприятие 7 "Обеспечение доступности информации о бюджетном процессе в Каменском муниципальном районе Воронежской области"</t>
  </si>
  <si>
    <t>Проведение публичных слушаний по проекту районного бюджета на очередной финансовый год и плановый период и по годовому отчету об исполнении районного бюджета</t>
  </si>
  <si>
    <t>Подпрограмма 2 Создание условий для эффективного и ответственного управления муниципальными финансами, повышения устойчивости местных бюджетов Каменского муниципального района Воронежской области"</t>
  </si>
  <si>
    <t>Основное мероприятие 1 "Выравнивание бюджетной обеспеченности муниципальных образований"</t>
  </si>
  <si>
    <t>Соотношение фактического финансирования расходов районного бюджета, направленных на выравнивание бюджетной обеспеченности муниципальных образований к их плановому назначению, предусмотренному решением о районном бюджете на соответствующий период и (или) сводной бюджетной росписью
района (%)</t>
  </si>
  <si>
    <t>Основное мероприятие 2 "Поддержка мер по обеспечению сбалансированности местных бюджетов"</t>
  </si>
  <si>
    <t xml:space="preserve"> Соотношение фактического финансирования расходов в форме дотаций бюджетам муниципальныхобразований на поддержку мер по обеспечению сбалансированности местных бюджетов к их объему, предусмотренному решением о районном бюджете на соответствующий период и (или) сводной бюджетной росписью (%)</t>
  </si>
  <si>
    <t>Основное мероприятие 3 "Содействие повышению качества управления муниципальными финансами"</t>
  </si>
  <si>
    <t>Основное мероприятие 4 "Предоставление бюджетам поселений Каменского муниципального района  Воронежской области межбюджетных трансфертов"</t>
  </si>
  <si>
    <t>Соотношение фактически перечисленнымх межбюджетных трансфертов бюджетам поселений к их фактическому поступлению в бюджет Каменского муниципального района (%)</t>
  </si>
  <si>
    <t>Подпрограмма 3 "Финансовое обеспечение муниципальных образований Каменского муниципального района Воронежской области на осуществление переданных части полномочий по решению вопросов местного значения в соответствии с заключенными соглашениями"</t>
  </si>
  <si>
    <t>Соотношение фактического размера перечисленных муниципальным образованиям межбюджетных трансфертов на осуществление переданных части полномочий к их плановому назначению, предусмотренному решением  о районном бюджете на соответствующий период и (или) сводной бюджетной росписью (%)</t>
  </si>
  <si>
    <t>Подпрограмма 4 "Обеспечение реализации муниципальной программы"</t>
  </si>
  <si>
    <t>Уровень исполнения плановых назначений по расходам (%)</t>
  </si>
  <si>
    <r>
      <rPr>
        <sz val="14"/>
        <color rgb="FF000000"/>
        <rFont val="Arial Cyr"/>
        <charset val="204"/>
      </rPr>
      <t>≤</t>
    </r>
    <r>
      <rPr>
        <sz val="14"/>
        <color rgb="FF000000"/>
        <rFont val="Times New Roman"/>
        <family val="1"/>
        <charset val="204"/>
      </rPr>
      <t>95</t>
    </r>
  </si>
  <si>
    <t>количество услуг предприятиям и гражданам в сфере архитектурной деятельности в сельской местности</t>
  </si>
  <si>
    <t>Повышение уровня удовлетворенности жителей Каменского муниципального района качеством предоставления услуг в сфере культуры (%)</t>
  </si>
  <si>
    <t>Охват детей, проживающих в муниципальном образовании, дополнительным образованием (%)</t>
  </si>
  <si>
    <t>Число учащихся в МКОУ ДОД «Каменская детская школа искусств»</t>
  </si>
  <si>
    <t>Среднемесячная номинальная начисленная заработная плата работников муниципальных учреждений культуры, руб</t>
  </si>
  <si>
    <t>Количество участий в мероприятиях, направленных на пропаганду самодеятельного художественного творчества (шт)</t>
  </si>
  <si>
    <t>Повышение уровня удовлетворенности качеством предоставленных услуг в сфере культуры (%)</t>
  </si>
  <si>
    <t>среднемесячная номинальная начисленная заработная плата работников муниципальных учреждений культуры, руб.</t>
  </si>
  <si>
    <t>Охват населения библиотечныим обслуживанием (%)</t>
  </si>
  <si>
    <t>Подключение библиотек к сети Интнрнет и развитие системы библиотечного дела с учетом задачи расширения информационных технологий и оцифровки (шт)</t>
  </si>
  <si>
    <t>Среднемесячная номинальная начисленная заработная плата работников муниципальных учреждений культуры, руб.</t>
  </si>
  <si>
    <t>Количество проведенных музейными работниками мероприятий в год (ед.)</t>
  </si>
  <si>
    <t>Увеличение количества музейных витрин, стилажей  для хранения и экспонирования коллекций музея (шт)</t>
  </si>
  <si>
    <t>Доля представленных  зрителю музейных предметов основного фонда в общем количестве музейных предметов (%)</t>
  </si>
  <si>
    <t>Обеспечение реализации муниципальной программы (%)</t>
  </si>
  <si>
    <t>Исполнительная дисциплина, своевременность и качество подготовки служебных документов и информации (%)</t>
  </si>
  <si>
    <t>Уровень бухгалтерского обслуживания финансово-хозяйственной деятельности учреждений культуры (%)</t>
  </si>
  <si>
    <t>Среднемесячная начисленная заработная плата работников хозяйственного сектора муниципальных учреждений культуры, руб.</t>
  </si>
  <si>
    <t>среднемесячная начисленная заработная плата работников хозяйственного сектора муниципальных учреждений культуры, руб.</t>
  </si>
  <si>
    <t>Муниципальная программа "Защита населения и территории Каменского муниципального района от чрезвычайных ситуаций, обеспечение пожарной безопасности людей на водных объектах"</t>
  </si>
  <si>
    <t>Время реагирования на ЧС</t>
  </si>
  <si>
    <t>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</t>
  </si>
  <si>
    <t xml:space="preserve">Доля муниципальных служащих администрации района, повысивших квалификацию и прошедших профессиональную переподготовку от числа муниципальных служащих включенных в график
</t>
  </si>
  <si>
    <t xml:space="preserve">Доля муниципальных служащих, успешно прошедших аттестацию от числа муниципальных служащих включенных в график
</t>
  </si>
  <si>
    <t xml:space="preserve">Доля муниципальных служащих, прошедших медицинскую диспансеризацию и имеющих заключение об отсутствии заболеваний, препятствующих прохождению муниципальной службы
</t>
  </si>
  <si>
    <t xml:space="preserve">Количество случаев несоблюдения муниципальными служащими ограничений и нарушения запретов, предусмотренных действующим законодательством о муниципальной службе
</t>
  </si>
  <si>
    <t xml:space="preserve">Количество проведенных заседаний Совета народных депутатов Каменского муниципального района, с повесткой дня, по актуальным вопросам социально-экономической жизни муниципального района
</t>
  </si>
  <si>
    <t>Количество экспертно-аналитических мероприятий</t>
  </si>
  <si>
    <t>Количество контрольно-ревизионных проверок</t>
  </si>
  <si>
    <t xml:space="preserve">Доля рассмотренных протоколов об административных правонарушениях, поступивших в административную комиссию администрации района
</t>
  </si>
  <si>
    <t xml:space="preserve">Количество семей состоящих на учете, находящихся в социально-опасном положении
</t>
  </si>
  <si>
    <t xml:space="preserve">Доля нормативных правовых актов, переданных для включения в регистр
</t>
  </si>
  <si>
    <t>Достоверность прогнозирования ЧС, %</t>
  </si>
  <si>
    <t>2021-2026</t>
  </si>
  <si>
    <t>Основное мероприятие 1"Предоставление бюджетам поселений из районного бюджента межбюджетных трансфертов на осуществление переданных части полномочий по организации дошкольного, общего образования в части оплаты расходов по электро- и газоснабжению в соответствии с заключенными  соглашениями"</t>
  </si>
  <si>
    <t>Соотношение фактического размера перечисленных муниципальным образованиям межбюджетных трансфертов на осуществление переданных части полномочий к их плановому назначению, предусмотренному решением  о районном бюджете на соответствующий период и (или) сводной бюджетной росписью</t>
  </si>
  <si>
    <t>Основное мероприятие 2 "Предоставление бюджетам поселений из районного бюджета межбюджетных трансфертов на осуществление переданных части полномочий по дорожной деятельности в соответствии с заключенными  соглашениями"</t>
  </si>
  <si>
    <t>Доля освоенных средств бюджета администрации Каменского муниципального района</t>
  </si>
  <si>
    <t>Обеспечение деятельности главы администрации.</t>
  </si>
  <si>
    <t xml:space="preserve">Доля выявленных прокуратурой нарушений к общему количеству утвержденных муниципальных правовых актов
</t>
  </si>
  <si>
    <t>Обеспечение деятельности администрации  муниципального района.</t>
  </si>
  <si>
    <t>Обеспечение деятельности Совета народных депутатов и контрольно-счетной комиссии.</t>
  </si>
  <si>
    <t>Обеспечение деятельности органами местного самоуправления администрации Каменского муниципального района переданных отдельных государственных полномочий.</t>
  </si>
  <si>
    <t xml:space="preserve">Обеспечение выплат отдельным категориям граждан. </t>
  </si>
  <si>
    <t>Количество граждан, получивших социальные выплаты и меры социальной поддержки, имеющих право на их получение в соответствии с действующим законодательством</t>
  </si>
  <si>
    <t>Организация районных мероприятий.</t>
  </si>
  <si>
    <t>Количество ежегодно проведенных социокультурных мероприятий, направленных на повышение социальной активности граждан</t>
  </si>
  <si>
    <t>Обеспечение деятельности МКУ "СОДОМС"</t>
  </si>
  <si>
    <t>Доля финансового обеспечения  деятельности МКУ "СОДОМС"</t>
  </si>
  <si>
    <t>Обеспечение деятельности МКУ "ЦБП"</t>
  </si>
  <si>
    <t>Доля финансового обеспечения  деятельности МКУ "ЦБП"</t>
  </si>
  <si>
    <t>Содействие и поддержка развития социально ориентированных некоммерческих организаций.</t>
  </si>
  <si>
    <t>Количество социально ориентированных некоммерческих организаций, которым оказана финансовая поддержка</t>
  </si>
  <si>
    <t>2021-2026гг.</t>
  </si>
  <si>
    <t>Основное мероприятие1 "Развитие и модернизация защиты населения Каменского муниципального района от угроз чрезвычайных ситуаций и пожаров"</t>
  </si>
  <si>
    <t>Мероприятие 1.1 "Обеспечение  систем связи, оповещения, накопления и обработки информации".</t>
  </si>
  <si>
    <t xml:space="preserve"> Мероприятие 1.2 "Повышение готовности к ликвидации чрезвычайных ситуаций"</t>
  </si>
  <si>
    <t>Мероприятие 1.3 "Оказание поддержки добровольным пожарным командам на решение социальных вопросов, связанных с участием профилактики и (или) тушении пожаров, спасении людей и имущества."</t>
  </si>
  <si>
    <t>Основное мероприятие  2 "Совершенствование системы обеспечения вызова экстренных оперативных служб по единому номеру "112" на базе единой дежурно-диспетчерской службы Каменского муниципального района Воронежской области"</t>
  </si>
  <si>
    <t xml:space="preserve"> Мероприятие 2.1. Финансовое обеспечение деятельности ЕДДС и системы-112</t>
  </si>
  <si>
    <t>2</t>
  </si>
  <si>
    <t>1.1</t>
  </si>
  <si>
    <t>1.2</t>
  </si>
  <si>
    <t>Оборудование  необходимыми средствами антитеррористической защищенности в соответствии с присвоенными категориями (%.)</t>
  </si>
  <si>
    <t>1.3</t>
  </si>
  <si>
    <t xml:space="preserve">Число посещений культурно-массовых  мероприятий </t>
  </si>
  <si>
    <t>Увеличение количества проводимых культурно-массовых мероприятий,  (шт)</t>
  </si>
  <si>
    <t>1.1.</t>
  </si>
  <si>
    <t>Доля населения, охваченного мероприятиями в сфере культуры от общей численности населения района (%)</t>
  </si>
  <si>
    <t>Количество специалистов, творческих и управленческих кадров, прошедших повышение квалификации в сфере культуры (чел.)</t>
  </si>
  <si>
    <t>1.4</t>
  </si>
  <si>
    <t>Удельный вес СДК и СК, оснащенных современным оборудованием (%)</t>
  </si>
  <si>
    <t>1.5</t>
  </si>
  <si>
    <t>1.6</t>
  </si>
  <si>
    <t>2.1</t>
  </si>
  <si>
    <t>3</t>
  </si>
  <si>
    <t>3.1</t>
  </si>
  <si>
    <r>
      <rPr>
        <b/>
        <u/>
        <sz val="12"/>
        <color theme="1"/>
        <rFont val="Times New Roman"/>
        <family val="1"/>
        <charset val="204"/>
      </rPr>
      <t xml:space="preserve">мероприятие 3.1 </t>
    </r>
    <r>
      <rPr>
        <sz val="12"/>
        <color theme="1"/>
        <rFont val="Times New Roman"/>
        <family val="1"/>
        <charset val="204"/>
      </rPr>
      <t>Среднемесячная номинальная начисленная заработная плата работников муниципальных учреждений культуры </t>
    </r>
  </si>
  <si>
    <t>Количество посещений библиотек (тыс. ед.)</t>
  </si>
  <si>
    <t>3.1.1</t>
  </si>
  <si>
    <t>Колличество экземпляров новых поступлений в библиотечный фонд (шт.)</t>
  </si>
  <si>
    <t>3.1.2</t>
  </si>
  <si>
    <t>Количество информационных материалов о новых поступлениях в библиотеки района (шт.)</t>
  </si>
  <si>
    <t>3.1.3</t>
  </si>
  <si>
    <t>3.1.4</t>
  </si>
  <si>
    <t>3.1.5</t>
  </si>
  <si>
    <t>Численность посещений музея(тыс. ед.)</t>
  </si>
  <si>
    <t>Оборудование  необходимыми средствами антитеррористической защищенности  (%.)</t>
  </si>
  <si>
    <r>
      <rPr>
        <b/>
        <u/>
        <sz val="12"/>
        <color theme="1"/>
        <rFont val="Times New Roman"/>
        <family val="1"/>
        <charset val="204"/>
      </rPr>
      <t>Подпрограмма 1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Художественно-эстетическое воспитание детей в МКУ ДО "Каменская ДШИ"</t>
    </r>
  </si>
  <si>
    <r>
      <rPr>
        <b/>
        <u/>
        <sz val="12"/>
        <color theme="1"/>
        <rFont val="Times New Roman"/>
        <family val="1"/>
        <charset val="204"/>
      </rPr>
      <t xml:space="preserve"> мероприятие 1.1</t>
    </r>
    <r>
      <rPr>
        <b/>
        <sz val="12"/>
        <color theme="1"/>
        <rFont val="Times New Roman"/>
        <family val="1"/>
        <charset val="204"/>
      </rPr>
      <t xml:space="preserve">        </t>
    </r>
    <r>
      <rPr>
        <sz val="12"/>
        <color theme="1"/>
        <rFont val="Times New Roman"/>
        <family val="1"/>
        <charset val="204"/>
      </rPr>
      <t xml:space="preserve">          Оснащение школы новыми музыкальными инструментами, современным оборудованием, учебно-методической и нотной литературой.</t>
    </r>
  </si>
  <si>
    <r>
      <rPr>
        <b/>
        <u/>
        <sz val="12"/>
        <color theme="1"/>
        <rFont val="Times New Roman"/>
        <family val="1"/>
        <charset val="204"/>
      </rPr>
      <t xml:space="preserve"> мероприятие 1.2      </t>
    </r>
    <r>
      <rPr>
        <b/>
        <sz val="12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 xml:space="preserve">          Повышение степени антитеррористической защищенности МКУ ДО «КДШИ» Каменского муниципального района Воронежской области.                                        </t>
    </r>
  </si>
  <si>
    <r>
      <rPr>
        <b/>
        <u/>
        <sz val="12"/>
        <color theme="1"/>
        <rFont val="Times New Roman"/>
        <family val="1"/>
        <charset val="204"/>
      </rPr>
      <t xml:space="preserve"> мероприятие 1.3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Систематическое совершенствование системы оплаты труда</t>
    </r>
  </si>
  <si>
    <r>
      <rPr>
        <b/>
        <u/>
        <sz val="12"/>
        <color theme="1"/>
        <rFont val="Times New Roman"/>
        <family val="1"/>
        <charset val="204"/>
      </rPr>
      <t>Подпрограмма 2</t>
    </r>
    <r>
      <rPr>
        <b/>
        <sz val="12"/>
        <color theme="1"/>
        <rFont val="Times New Roman"/>
        <family val="1"/>
        <charset val="204"/>
      </rPr>
      <t xml:space="preserve">             </t>
    </r>
    <r>
      <rPr>
        <sz val="12"/>
        <color theme="1"/>
        <rFont val="Times New Roman"/>
        <family val="1"/>
        <charset val="204"/>
      </rPr>
      <t>Организация досуга населения культурно-досуговыми учреждениями  Каменского муниципального района</t>
    </r>
  </si>
  <si>
    <r>
      <rPr>
        <u/>
        <sz val="12"/>
        <color theme="1"/>
        <rFont val="Times New Roman"/>
        <family val="1"/>
        <charset val="204"/>
      </rPr>
      <t xml:space="preserve"> </t>
    </r>
    <r>
      <rPr>
        <b/>
        <u/>
        <sz val="12"/>
        <color theme="1"/>
        <rFont val="Times New Roman"/>
        <family val="1"/>
        <charset val="204"/>
      </rPr>
      <t xml:space="preserve">мероприятие 1.1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Участие в областных, межрайонных, зональных мероприятиях,пропоганда самодеятельного художественного творчества</t>
    </r>
  </si>
  <si>
    <r>
      <rPr>
        <b/>
        <u/>
        <sz val="12"/>
        <color theme="1"/>
        <rFont val="Times New Roman"/>
        <family val="1"/>
        <charset val="204"/>
      </rPr>
      <t xml:space="preserve"> мероприятие 1.2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Реализация традиционных и инновационных культурных проектов,способствующих формированию и развитию единого культурного пространства Каменского района</t>
    </r>
  </si>
  <si>
    <r>
      <rPr>
        <b/>
        <u/>
        <sz val="12"/>
        <color theme="1"/>
        <rFont val="Times New Roman"/>
        <family val="1"/>
        <charset val="204"/>
      </rPr>
      <t xml:space="preserve"> мероприятие 1.3</t>
    </r>
    <r>
      <rPr>
        <sz val="12"/>
        <color theme="1"/>
        <rFont val="Times New Roman"/>
        <family val="1"/>
        <charset val="204"/>
      </rPr>
      <t xml:space="preserve"> Развитие кадрового потенциала учреждений культуры</t>
    </r>
  </si>
  <si>
    <r>
      <rPr>
        <b/>
        <u/>
        <sz val="12"/>
        <color theme="1"/>
        <rFont val="Times New Roman"/>
        <family val="1"/>
        <charset val="204"/>
      </rPr>
      <t xml:space="preserve"> мероприятие 1.4</t>
    </r>
    <r>
      <rPr>
        <sz val="12"/>
        <color theme="1"/>
        <rFont val="Times New Roman"/>
        <family val="1"/>
        <charset val="204"/>
      </rPr>
      <t xml:space="preserve"> Укрепление материально-технической базы учреждений культуры</t>
    </r>
  </si>
  <si>
    <r>
      <rPr>
        <b/>
        <u/>
        <sz val="12"/>
        <color theme="1"/>
        <rFont val="Times New Roman"/>
        <family val="1"/>
        <charset val="204"/>
      </rPr>
      <t xml:space="preserve">Основное мероприятие 2 </t>
    </r>
    <r>
      <rPr>
        <sz val="12"/>
        <color theme="1"/>
        <rFont val="Times New Roman"/>
        <family val="1"/>
        <charset val="204"/>
      </rPr>
      <t>Строительство и капитальный ремонт объектов культуры Каменского муниципального района</t>
    </r>
  </si>
  <si>
    <r>
      <rPr>
        <b/>
        <u/>
        <sz val="12"/>
        <color theme="1"/>
        <rFont val="Times New Roman"/>
        <family val="1"/>
        <charset val="204"/>
      </rPr>
      <t>мероприятие 2.1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Строительство районного Дома культуры</t>
    </r>
  </si>
  <si>
    <r>
      <rPr>
        <b/>
        <u/>
        <sz val="12"/>
        <color theme="1"/>
        <rFont val="Times New Roman"/>
        <family val="1"/>
        <charset val="204"/>
      </rPr>
      <t>Подпрограмма 3</t>
    </r>
    <r>
      <rPr>
        <sz val="12"/>
        <color theme="1"/>
        <rFont val="Times New Roman"/>
        <family val="1"/>
        <charset val="204"/>
      </rPr>
      <t xml:space="preserve">                  Развитие библиотечного обслуживания населения Каменского муниципального района</t>
    </r>
  </si>
  <si>
    <r>
      <t xml:space="preserve"> </t>
    </r>
    <r>
      <rPr>
        <b/>
        <u/>
        <sz val="12"/>
        <color theme="1"/>
        <rFont val="Times New Roman"/>
        <family val="1"/>
        <charset val="204"/>
      </rPr>
      <t xml:space="preserve">мероприятие 3.1.1 </t>
    </r>
    <r>
      <rPr>
        <sz val="12"/>
        <color theme="1"/>
        <rFont val="Times New Roman"/>
        <family val="1"/>
        <charset val="204"/>
      </rPr>
      <t>Комплектование фонда и техническое оснащение библиотек</t>
    </r>
  </si>
  <si>
    <r>
      <rPr>
        <b/>
        <u/>
        <sz val="12"/>
        <color theme="1"/>
        <rFont val="Times New Roman"/>
        <family val="1"/>
        <charset val="204"/>
      </rPr>
      <t xml:space="preserve"> мероприятие 3.1.2  </t>
    </r>
    <r>
      <rPr>
        <b/>
        <sz val="12"/>
        <color theme="1"/>
        <rFont val="Times New Roman"/>
        <family val="1"/>
        <charset val="204"/>
      </rPr>
      <t xml:space="preserve">   </t>
    </r>
    <r>
      <rPr>
        <sz val="12"/>
        <color theme="1"/>
        <rFont val="Times New Roman"/>
        <family val="1"/>
        <charset val="204"/>
      </rPr>
      <t>Доведение информационных ресурсов библиотеки до пользователей</t>
    </r>
  </si>
  <si>
    <r>
      <rPr>
        <b/>
        <u/>
        <sz val="12"/>
        <color theme="1"/>
        <rFont val="Times New Roman"/>
        <family val="1"/>
        <charset val="204"/>
      </rPr>
      <t xml:space="preserve"> мероприятие 3.1.3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Обеспечение сохранности библиотечных документов</t>
    </r>
  </si>
  <si>
    <r>
      <rPr>
        <b/>
        <u/>
        <sz val="12"/>
        <color theme="1"/>
        <rFont val="Times New Roman"/>
        <family val="1"/>
        <charset val="204"/>
      </rPr>
      <t xml:space="preserve"> мероприятие 3.1.4     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Внедрение новых библиотечных технологий и информационного взаимодействия библиотек</t>
    </r>
  </si>
  <si>
    <r>
      <rPr>
        <b/>
        <u/>
        <sz val="12"/>
        <color theme="1"/>
        <rFont val="Times New Roman"/>
        <family val="1"/>
        <charset val="204"/>
      </rPr>
      <t>Подпрограмма 4</t>
    </r>
    <r>
      <rPr>
        <b/>
        <sz val="12"/>
        <color theme="1"/>
        <rFont val="Times New Roman"/>
        <family val="1"/>
        <charset val="204"/>
      </rPr>
      <t xml:space="preserve">           </t>
    </r>
    <r>
      <rPr>
        <sz val="12"/>
        <color theme="1"/>
        <rFont val="Times New Roman"/>
        <family val="1"/>
        <charset val="204"/>
      </rPr>
      <t xml:space="preserve">    Развитие музейного дела</t>
    </r>
  </si>
  <si>
    <r>
      <rPr>
        <b/>
        <u/>
        <sz val="12"/>
        <color theme="1"/>
        <rFont val="Times New Roman"/>
        <family val="1"/>
        <charset val="204"/>
      </rPr>
      <t xml:space="preserve"> мероприятие 4.1.1</t>
    </r>
    <r>
      <rPr>
        <b/>
        <sz val="12"/>
        <color theme="1"/>
        <rFont val="Times New Roman"/>
        <family val="1"/>
        <charset val="204"/>
      </rPr>
      <t xml:space="preserve">    </t>
    </r>
    <r>
      <rPr>
        <sz val="12"/>
        <color theme="1"/>
        <rFont val="Times New Roman"/>
        <family val="1"/>
        <charset val="204"/>
      </rPr>
      <t>Сохранение, выявление,собирание, изучение и публикация музейных предметов и музейных коллекций</t>
    </r>
  </si>
  <si>
    <r>
      <rPr>
        <b/>
        <u/>
        <sz val="12"/>
        <color theme="1"/>
        <rFont val="Times New Roman"/>
        <family val="1"/>
        <charset val="204"/>
      </rPr>
      <t xml:space="preserve"> мероприятие 4.1.2 </t>
    </r>
    <r>
      <rPr>
        <sz val="12"/>
        <color theme="1"/>
        <rFont val="Times New Roman"/>
        <family val="1"/>
        <charset val="204"/>
      </rPr>
      <t>Обеспечение современным оборудованием для хранения и экспонирования коллекций музея,информатизации музейной деятельности</t>
    </r>
  </si>
  <si>
    <r>
      <rPr>
        <u/>
        <sz val="12"/>
        <color theme="1"/>
        <rFont val="Times New Roman"/>
        <family val="1"/>
        <charset val="204"/>
      </rPr>
      <t xml:space="preserve"> </t>
    </r>
    <r>
      <rPr>
        <b/>
        <u/>
        <sz val="12"/>
        <color theme="1"/>
        <rFont val="Times New Roman"/>
        <family val="1"/>
        <charset val="204"/>
      </rPr>
      <t xml:space="preserve">мероприятие 4.1.3  </t>
    </r>
    <r>
      <rPr>
        <b/>
        <sz val="12"/>
        <color theme="1"/>
        <rFont val="Times New Roman"/>
        <family val="1"/>
        <charset val="204"/>
      </rPr>
      <t xml:space="preserve">         </t>
    </r>
    <r>
      <rPr>
        <sz val="12"/>
        <color theme="1"/>
        <rFont val="Times New Roman"/>
        <family val="1"/>
        <charset val="204"/>
      </rPr>
      <t>Расширение доступа граждан к музейным фондам</t>
    </r>
  </si>
  <si>
    <r>
      <rPr>
        <b/>
        <u/>
        <sz val="12"/>
        <color theme="1"/>
        <rFont val="Times New Roman"/>
        <family val="1"/>
        <charset val="204"/>
      </rPr>
      <t>Подпрограмма 5</t>
    </r>
    <r>
      <rPr>
        <b/>
        <sz val="12"/>
        <color theme="1"/>
        <rFont val="Times New Roman"/>
        <family val="1"/>
        <charset val="204"/>
      </rPr>
      <t xml:space="preserve">      </t>
    </r>
    <r>
      <rPr>
        <sz val="12"/>
        <color theme="1"/>
        <rFont val="Times New Roman"/>
        <family val="1"/>
        <charset val="204"/>
      </rPr>
      <t xml:space="preserve">   Обеспечение реализации муниципальной программы</t>
    </r>
  </si>
  <si>
    <r>
      <rPr>
        <b/>
        <u/>
        <sz val="12"/>
        <color theme="1"/>
        <rFont val="Times New Roman"/>
        <family val="1"/>
        <charset val="204"/>
      </rPr>
      <t xml:space="preserve">Основное мероприятие 5.2 </t>
    </r>
    <r>
      <rPr>
        <sz val="12"/>
        <color theme="1"/>
        <rFont val="Times New Roman"/>
        <family val="1"/>
        <charset val="204"/>
      </rPr>
      <t>Осуществление бухгалтерского обслуживания, финансово-хозяйственной деятельности муниципальных казенных учреждений культуры и дополнительного образования</t>
    </r>
  </si>
  <si>
    <r>
      <rPr>
        <b/>
        <u/>
        <sz val="12"/>
        <color theme="1"/>
        <rFont val="Times New Roman"/>
        <family val="1"/>
        <charset val="204"/>
      </rPr>
      <t xml:space="preserve">Основное мероприятие 5.3 </t>
    </r>
    <r>
      <rPr>
        <sz val="12"/>
        <color theme="1"/>
        <rFont val="Times New Roman"/>
        <family val="1"/>
        <charset val="204"/>
      </rPr>
      <t>Финансовое обеспечение выполнения других обязательств отдела по культуре администрации Каменского муниципального района  Воронежской области</t>
    </r>
  </si>
  <si>
    <t xml:space="preserve">Муниципальная программа "Экономическое развитие района" </t>
  </si>
  <si>
    <t>Число субъектов малого и среднего предпринимательства на 10 тыс. чел. населения района.</t>
  </si>
  <si>
    <t>Отношение среднесписочной численности работников малых и средних предприятий к численности населения</t>
  </si>
  <si>
    <t>Основное мероприятие 2. Внесение изменений в действующие схемы размещения нестационарных торговых объектов с учетом недостатка торговых площадей для организации торговли.</t>
  </si>
  <si>
    <t>Основное мероприятие 3. Осуществление мониторинга цен на отдельные группы социально значимых продовольственных товаров.</t>
  </si>
  <si>
    <t>Основное мероприятие 4. Предоставление производителям товаров (сельскохозяйственных и продовольственных товаров, в том числе фермерской продукции, текстиля, одежды, обуви и прочих) и организациям кооперации, являющимся субъектами МСП, мест для размещения нестационарных и мобильных торговых объектов без проведения торгов (конкурсов, аукционов) на льготных условиях или на безвозмездной основе.</t>
  </si>
  <si>
    <t>Подпрограмма 3. Защита прав потребителей.</t>
  </si>
  <si>
    <t>Количество рассмотренных обращений граждан по вопросам защиты прав потребителей</t>
  </si>
  <si>
    <t>Обеспечение проведения противоэпизоотических мероприятий</t>
  </si>
  <si>
    <t>Уровень освоения предусмотренных объемов субвенций на реализацию государственных полномочий органам местного самоуправления муниципальных районов и городских округов в области обращения с животными без владельцев</t>
  </si>
  <si>
    <t>количество консультаций,  предприятиям агропромышленного комплекса, включая граждан, ведущих личное подсобное хозяйство, в сфере сельскохозяйственного производства, земельных отношений, экономики и государственной поддержки;</t>
  </si>
  <si>
    <t>Создание условий для реализации муниципальной программы</t>
  </si>
  <si>
    <t>Уровень исполнения плановых назначений по расходам на реализацию основного мероприятия</t>
  </si>
  <si>
    <t>Совершенствование управления муниципальной собственностью</t>
  </si>
  <si>
    <t>Обеспечение контроля за использованием муниципального имущества</t>
  </si>
  <si>
    <t>Количество объектов недвижимого имущества, в отношении которых проведена контрольная проверка на предмет целевого использования</t>
  </si>
  <si>
    <t>4</t>
  </si>
  <si>
    <t>Муниципальная программа " Развитие сельского хозяйства и управление муниципальным имуществом"</t>
  </si>
  <si>
    <t xml:space="preserve">Муниципальная программа "Муниципальное управление и социальная поддержка граждан" </t>
  </si>
  <si>
    <t>Муниципальная программа Каменского муниципального района  «Развитие культуры» на 2021-2026 годы</t>
  </si>
  <si>
    <t>Муниципальная программа  «Развитие образования" на 2021-2026 годы</t>
  </si>
  <si>
    <t xml:space="preserve"> "Удельный вес численности населения в возрасте 5 - 18 лет, охваченного образова-нием, в общей числен-ности населения в возрасте 5 - 18 лет"</t>
  </si>
  <si>
    <t xml:space="preserve">ПОДПРОГРАММА №1                                     "Развитие дошкольного и общего образования"                    </t>
  </si>
  <si>
    <t>Доступность дошкольного образования (отношение численности детей 3-7 лет, которым предоставлена возможность получать услуги дошкольного образования, к численности детей в возрасте 3-7 лет, скорректированный на численность детей в возрасте 5-7 лет, обучающихся в школе)"</t>
  </si>
  <si>
    <t>Доля обучающихся муниципальных общеобразовательных организаций, освоивших основные общеобразовательные программы основного общего образования, успешно прошедших государственную (итоговую) аттестацию в форме независимого оценивания, в общей численности обучающихся государственных (муниципальных) общеобразовательных организаций"</t>
  </si>
  <si>
    <t>ПОДПРОГРАММА № 2                                   "Социализация детей-сирот и детей, нуждающихся в особой заботе государства"</t>
  </si>
  <si>
    <t>Число замещающих семей, которые имеют право на получение единовременных выплат</t>
  </si>
  <si>
    <t xml:space="preserve">Доля детей дошкольного возраста, получающих услуги дошкольного образования в вариативных формах, в общей численности детей, получающих услуги дошкольного образования" </t>
  </si>
  <si>
    <t>Число детей переданных в приемные семьи</t>
  </si>
  <si>
    <t>Число приемных семей</t>
  </si>
  <si>
    <t>число детей воспитывающихся в семьях под опекой</t>
  </si>
  <si>
    <t>Число детей-сирот и детей, оставшихся без попечения родителей в возрасте до 10 лет устроенных в семью</t>
  </si>
  <si>
    <t>Число детей-сирот и детей, оставшихся без попечения родителей в возрасте старше 10 лет, детей-инвалидов, а также переданных  вместе с братьями (сестрами) на воспитание в семью</t>
  </si>
  <si>
    <t>Число специалистов, осуществляющих деятельность по опеке и попечительству</t>
  </si>
  <si>
    <t>ПОДПРОГРАММА № 3                                     "Развитие дополнительного образования и воспитания"</t>
  </si>
  <si>
    <t>Доля детей, охваченных образовательными программами дополнительного образования детей, в общей численности детей и молодежи в возрасте 5 - 18 лет"</t>
  </si>
  <si>
    <t>Основное мероприятие 3.1."Развитие дополнительного образования и воспитания"                         92407030130100590244</t>
  </si>
  <si>
    <t>Число одаренных детей, талантливой молодежи и их педагогов-наставников, получивших муниципальную и региональную поддержку (премии)"</t>
  </si>
  <si>
    <t>Удельный вес численности руководителей государственных (муниципальных) организаций дополнительного образования детей, прошедших в течение трех лет повышение квалификации или профессиональную переподготовку, в общей численности руководителей организаций дополнительного образования детей</t>
  </si>
  <si>
    <t>Количество публикаций в СМИ, Интернет-пронстранстве, сюжетов, освещающих основные мероприятия в сфере дополнительного образования и воспитания детей и молодежи"</t>
  </si>
  <si>
    <t>Число детей и молодежи, принявших участие в муниципальных, региональных, всероссийских, международных мероприятиях по различным направлениям деятельности"</t>
  </si>
  <si>
    <t>ПОДПРОГРАММА № 4                             "Создание условий для организации отдыха и оздоровления детей и молодежи Воронежской области"</t>
  </si>
  <si>
    <t>Количество детей, охваченных организованным отдыхом и оздоровлением, в общем количестве детей школьного возраста"</t>
  </si>
  <si>
    <t>Доля организаций отдыха и оздоровления детей от общей численности организаций данной сферы, вошедших в региональный банк данных"</t>
  </si>
  <si>
    <t>Доля выполненных планов заданий, от общего количества предписаний, выданных  надзорными органами по обеспечению санитарно-гигиенического и противоэпидемиологического режима в учреждениях отдыха и оздоровления детей и подростков</t>
  </si>
  <si>
    <t>Увеличение количества детей, охваченных организованным отдыхом и оздоровлением, в общем количестве детей школьного возраста"</t>
  </si>
  <si>
    <t>Увеличение численности работников административно-управленческого и основного персонала оздоровительных учреждений, охваченных повышением квалификации"</t>
  </si>
  <si>
    <t>Доля загородных детских оздоровительных лагерей, в которых проведены мероприятия, направленные на укрепление материально-технической базы, от общего количества загородных детских оздоровительных лагерей</t>
  </si>
  <si>
    <t>ПОДПРОГРАММА № 5   "Вовлечение молодежи в социальную практику"</t>
  </si>
  <si>
    <t>Удельный вес численности молодых людей в возрасте от 14 до 30 лет, участвующих в деятельности молодежных общественных объединений, в общей численности молодых людей от 14 до 30 лет"</t>
  </si>
  <si>
    <t>Доля молодых людей, вовлеченных в программы и проекты, направленные на интеграцию в жизнь общества</t>
  </si>
  <si>
    <t>Количество военно-патриотических  объединений,  военно-спортивных молодежных и детских организаций – клубов, музеев"</t>
  </si>
  <si>
    <t>Количество мероприятий, программ и проектов,  направленных на формирование правовых, культурных и нравственных ценностей среди молодежи"</t>
  </si>
  <si>
    <t>Удельный вес молодых людей,  осведомленных о потенциальных возможностях проявления социальной инициативы в общественной и общественно-политической жизни"</t>
  </si>
  <si>
    <t>ПОДПРОГРАММА №6                                     "Развитие системы оценки качества образования и информационной прозрачности системы образования"</t>
  </si>
  <si>
    <t>Удельный вес числа образовательных  организаций, в которых созданы органы коллегиального управления  с участием общественности, в общем числе образовательных организаций"</t>
  </si>
  <si>
    <t>ПОДПРОГРАММА №7                                    "Обеспечение реализации государственной программы"</t>
  </si>
  <si>
    <t>Доля обучающихся муниципальных общеобразовательных организаций, освоивших основные общеобразовательные программы основного общего образования, успешно прошедших государственную (итоговую) аттестацию в форме независимого оценивания, в общей численности обучающихся муниципальных общеобразовательных организаций</t>
  </si>
  <si>
    <t xml:space="preserve">ПОДПРОГРАММА №8                                 «Обеспечение общественного порядка  и противодействие преступности» </t>
  </si>
  <si>
    <t>Обеспечение выполнения целей, задач и  показателей по обеспечению общественной безопасности и противодействие преступности</t>
  </si>
  <si>
    <t>0</t>
  </si>
  <si>
    <t>Обеспечение выполнения целей, задач и  показателей по повышению безопасности дорожного движения в Каменском муниципальном районе Воронежской области</t>
  </si>
  <si>
    <t>ПОДПРОГРАММА №9   "Развитие физической культуры и спорта "</t>
  </si>
  <si>
    <t xml:space="preserve">Спортивно-массовая и физкультурно-оздоровительная работа среди детей, подростков и молодежи 
Формирование здорового образа жизни- Всероссийского физкультурно-спортивного комплекса "ГТО"
Обеспечение участия Каменских спортсменов в межрегиональных, областных, всероссийских соревнованиях
</t>
  </si>
  <si>
    <t>Доля подростков и молодежи в возрасте от 11 до 24 лет, вовлеченных в профилактические мероприятия, по    отношению к общей численности указанной категории</t>
  </si>
  <si>
    <t>Муниципальная программа"Обеспечение  жильем и коммунальными услугами населения района " 2021-2026гг.</t>
  </si>
  <si>
    <t>Обеспечение жильем и коммунальными услугами населения района</t>
  </si>
  <si>
    <t>2022 год</t>
  </si>
  <si>
    <t>Основное мероприятие 4.1. "Организация отдыха и оздоровления детей и молодежи в лагерях с дневным пребыванием, профильных лагерях, лагерях труда и отдыха"           92407070140200590244        0707</t>
  </si>
  <si>
    <t>Основное мероприятие 4.2 "Организация отдыха и оздоровления детей и молодежи в МКУ "Детский оздоровительный лагерь "Чайка"     0707</t>
  </si>
  <si>
    <t>Основное мероприятие  5.1.   "Вовлечение молодежи в социальную практику"                         92407070150180310244       0707</t>
  </si>
  <si>
    <t>Создание и развитие инфраструктуры на сельских территориях</t>
  </si>
  <si>
    <t>Развитие транспортной инфраструктуры на сельских территориях</t>
  </si>
  <si>
    <t>Количество реализованных проектов по благоустройству сельских территорий</t>
  </si>
  <si>
    <t>Основное мероприятие 1 Информационная и консультационная поддержка субъектов малого и среднего предпринимательства и физических лиц, не являющихся индивидуальными предпринимателями и применяющих специальный налоговый режим «Налог на профессиональный доход» - самозанятых граждан.</t>
  </si>
  <si>
    <t>Мероприятие 1.1. Создание информационного поля в области поддержки малого и среднего предпринимательства, самозанятых граждан и оказание консультационных услуг представителям малого и среднего бизнеса и населению района.</t>
  </si>
  <si>
    <t>Мероприятие 1.2. Организация и проведение публичных мероприятий по вопросам предпринимательства и развитию самозанятости: семинаров, совещаний, круглых столов, конкурсов.</t>
  </si>
  <si>
    <t>Мероприятие 2.1. Предоставление субсидий на компенсацию части затрат субъектов малого и среднего предпринимательства, связанных с приобретением оборудования в целях создания и (или) развития либо модернизации производства товаров (работ, услуг).</t>
  </si>
  <si>
    <t>Отчет о ходе реализации муниципальных программ за 2023 год</t>
  </si>
  <si>
    <t>До 1 мая текущего года</t>
  </si>
  <si>
    <t>Доля поселений, охваченныхмониторингом и оценкой качества управления (%) муниципальными финансами</t>
  </si>
  <si>
    <t>Снижение количества гибели людей от ЧС и происшествий различного масштаба по отношению к 2020г., %</t>
  </si>
  <si>
    <t>2023</t>
  </si>
  <si>
    <t>150,</t>
  </si>
  <si>
    <t>Снижение количества пострадавшего населения по отношению к 2020 году, %</t>
  </si>
  <si>
    <t>150,0</t>
  </si>
  <si>
    <t>2757,2</t>
  </si>
  <si>
    <t>2023 год</t>
  </si>
  <si>
    <t>21078,1 (0801)</t>
  </si>
  <si>
    <t>21 069,4 (0801)</t>
  </si>
  <si>
    <r>
      <t xml:space="preserve"> </t>
    </r>
    <r>
      <rPr>
        <b/>
        <u/>
        <sz val="12"/>
        <color theme="1"/>
        <rFont val="Times New Roman"/>
        <family val="1"/>
        <charset val="204"/>
      </rPr>
      <t xml:space="preserve">мероприятие 1.5 </t>
    </r>
    <r>
      <rPr>
        <sz val="12"/>
        <color theme="1"/>
        <rFont val="Times New Roman"/>
        <family val="1"/>
        <charset val="204"/>
      </rPr>
      <t>Повышение степени антитеррористической защищенности МБУК «РДК» Каменского муниципального района Воронежской области</t>
    </r>
  </si>
  <si>
    <r>
      <t xml:space="preserve"> </t>
    </r>
    <r>
      <rPr>
        <b/>
        <u/>
        <sz val="12"/>
        <color theme="1"/>
        <rFont val="Times New Roman"/>
        <family val="1"/>
        <charset val="204"/>
      </rPr>
      <t xml:space="preserve">мероприятие 1.6 </t>
    </r>
    <r>
      <rPr>
        <sz val="12"/>
        <color theme="1"/>
        <rFont val="Times New Roman"/>
        <family val="1"/>
        <charset val="204"/>
      </rPr>
      <t>Систематическое совершенствование системы оплаты труда.</t>
    </r>
  </si>
  <si>
    <t>16986,1 (0801)</t>
  </si>
  <si>
    <t>16968,7 (0801)</t>
  </si>
  <si>
    <t>7909,4 (0801)</t>
  </si>
  <si>
    <t>7891,4 (0801)</t>
  </si>
  <si>
    <t>3.1.6.</t>
  </si>
  <si>
    <t>4.1</t>
  </si>
  <si>
    <t>1331,5 (0801)</t>
  </si>
  <si>
    <t>1286,7 (0801)</t>
  </si>
  <si>
    <t>4.1.1.</t>
  </si>
  <si>
    <t>Численность посещения ямузея (тыс. ед.)</t>
  </si>
  <si>
    <t>4.1.2</t>
  </si>
  <si>
    <t>4.1.3.</t>
  </si>
  <si>
    <t>4.1.4</t>
  </si>
  <si>
    <t>4.1.5</t>
  </si>
  <si>
    <r>
      <t xml:space="preserve"> </t>
    </r>
    <r>
      <rPr>
        <b/>
        <u/>
        <sz val="12"/>
        <color theme="1"/>
        <rFont val="Times New Roman"/>
        <family val="1"/>
        <charset val="204"/>
      </rPr>
      <t xml:space="preserve">мероприятие 4.1.5 </t>
    </r>
    <r>
      <rPr>
        <sz val="12"/>
        <color theme="1"/>
        <rFont val="Times New Roman"/>
        <family val="1"/>
        <charset val="204"/>
      </rPr>
      <t>Систематическое совершенствование системы оплаты труда.</t>
    </r>
  </si>
  <si>
    <t>834,7 (0804)</t>
  </si>
  <si>
    <t>817,1 (0804)</t>
  </si>
  <si>
    <t>1756,0 (0804)</t>
  </si>
  <si>
    <t>1738,1 (0804)</t>
  </si>
  <si>
    <t>2658,0 (0804)</t>
  </si>
  <si>
    <t>2638,7 (0804)</t>
  </si>
  <si>
    <t>3843,8 (0804)</t>
  </si>
  <si>
    <t>3808,1 (0804)</t>
  </si>
  <si>
    <r>
      <rPr>
        <b/>
        <u/>
        <sz val="12"/>
        <color theme="1"/>
        <rFont val="Times New Roman"/>
        <family val="1"/>
        <charset val="204"/>
      </rPr>
      <t xml:space="preserve">Основное мероприятие 1 </t>
    </r>
    <r>
      <rPr>
        <sz val="12"/>
        <color theme="1"/>
        <rFont val="Times New Roman"/>
        <family val="1"/>
        <charset val="204"/>
      </rPr>
      <t>Сохранность и эффективное функционирование учреждения 92207030210100590</t>
    </r>
  </si>
  <si>
    <r>
      <rPr>
        <b/>
        <u/>
        <sz val="12"/>
        <color theme="1"/>
        <rFont val="Times New Roman"/>
        <family val="1"/>
        <charset val="204"/>
      </rPr>
      <t>Основное мероприятие 1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Сохранение и развитие культурно-досуговой деятельности Каменского муниципального района.  92208010220100590
</t>
    </r>
  </si>
  <si>
    <r>
      <rPr>
        <b/>
        <u/>
        <sz val="12"/>
        <color theme="1"/>
        <rFont val="Times New Roman"/>
        <family val="1"/>
        <charset val="204"/>
      </rPr>
      <t>Основное мероприятие 3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Выполнение переданных полномочий по заключенным соглашениям  92208010220388050</t>
    </r>
  </si>
  <si>
    <r>
      <rPr>
        <b/>
        <u/>
        <sz val="12"/>
        <color theme="1"/>
        <rFont val="Times New Roman"/>
        <family val="1"/>
        <charset val="204"/>
      </rPr>
      <t xml:space="preserve">Основное мероприятие 3.1 </t>
    </r>
    <r>
      <rPr>
        <sz val="12"/>
        <color theme="1"/>
        <rFont val="Times New Roman"/>
        <family val="1"/>
        <charset val="204"/>
      </rPr>
      <t>Развитие библиотечной деятельности 92208010230100590</t>
    </r>
  </si>
  <si>
    <r>
      <rPr>
        <b/>
        <u/>
        <sz val="12"/>
        <color theme="1"/>
        <rFont val="Times New Roman"/>
        <family val="1"/>
        <charset val="204"/>
      </rPr>
      <t xml:space="preserve"> мероприятие 3.1.5       </t>
    </r>
    <r>
      <rPr>
        <sz val="12"/>
        <color theme="1"/>
        <rFont val="Times New Roman"/>
        <family val="1"/>
        <charset val="204"/>
      </rPr>
      <t>Повышение степени антитеррористической защищенности РМКУК «КМЦБ» Каменского муниципального района Воронежской области</t>
    </r>
  </si>
  <si>
    <r>
      <t xml:space="preserve"> </t>
    </r>
    <r>
      <rPr>
        <b/>
        <sz val="12"/>
        <color theme="1"/>
        <rFont val="Times New Roman"/>
        <family val="1"/>
        <charset val="204"/>
      </rPr>
      <t>мероприятие 3.1.6</t>
    </r>
    <r>
      <rPr>
        <sz val="12"/>
        <color theme="1"/>
        <rFont val="Times New Roman"/>
        <family val="1"/>
        <charset val="204"/>
      </rPr>
      <t xml:space="preserve"> Систематическое совершенствование системы оплаты труда.</t>
    </r>
  </si>
  <si>
    <r>
      <rPr>
        <b/>
        <u/>
        <sz val="12"/>
        <color theme="1"/>
        <rFont val="Times New Roman"/>
        <family val="1"/>
        <charset val="204"/>
      </rPr>
      <t>Основное мероприятие 4.1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Организация музейного обслуживания населения  района 92208010240100590</t>
    </r>
  </si>
  <si>
    <r>
      <rPr>
        <b/>
        <u/>
        <sz val="12"/>
        <color theme="1"/>
        <rFont val="Times New Roman"/>
        <family val="1"/>
        <charset val="204"/>
      </rPr>
      <t xml:space="preserve"> мероприятие 4.1.4. </t>
    </r>
    <r>
      <rPr>
        <sz val="12"/>
        <color theme="1"/>
        <rFont val="Times New Roman"/>
        <family val="1"/>
        <charset val="204"/>
      </rPr>
      <t xml:space="preserve">                                            Повышение степени антитеррористической защищенности МКУК «ККМ» Каменского муниципального района Воронежской области  </t>
    </r>
  </si>
  <si>
    <r>
      <rPr>
        <b/>
        <u/>
        <sz val="12"/>
        <color theme="1"/>
        <rFont val="Times New Roman"/>
        <family val="1"/>
        <charset val="204"/>
      </rPr>
      <t xml:space="preserve">Основное мероприятие 5.1 </t>
    </r>
    <r>
      <rPr>
        <sz val="12"/>
        <color theme="1"/>
        <rFont val="Times New Roman"/>
        <family val="1"/>
        <charset val="204"/>
      </rPr>
      <t>Финансовое обеспечение деятельности органов исполнительной власти отдела по культуре администрации Каменского муниципального района Воронежской области 92208040250182010</t>
    </r>
  </si>
  <si>
    <r>
      <rPr>
        <b/>
        <u/>
        <sz val="12"/>
        <color theme="1"/>
        <rFont val="Times New Roman"/>
        <family val="1"/>
        <charset val="204"/>
      </rPr>
      <t xml:space="preserve">Основное мероприятие 5.2 </t>
    </r>
    <r>
      <rPr>
        <sz val="12"/>
        <color theme="1"/>
        <rFont val="Times New Roman"/>
        <family val="1"/>
        <charset val="204"/>
      </rPr>
      <t>Осуществление бухгалтерского обслуживания, финансово-хозяйственной деятельности муниципальных казенных учреждений культуры и дополнительного образования 92208040250200590</t>
    </r>
  </si>
  <si>
    <r>
      <rPr>
        <b/>
        <u/>
        <sz val="12"/>
        <color theme="1"/>
        <rFont val="Times New Roman"/>
        <family val="1"/>
        <charset val="204"/>
      </rPr>
      <t xml:space="preserve">Основное мероприятие 5.3 </t>
    </r>
    <r>
      <rPr>
        <sz val="12"/>
        <color theme="1"/>
        <rFont val="Times New Roman"/>
        <family val="1"/>
        <charset val="204"/>
      </rPr>
      <t>Финансовое обеспечение выполнения других обязательств отдела по культуре администрации Каменского муниципального района  Воронежской области 92208040350200590</t>
    </r>
  </si>
  <si>
    <r>
      <rPr>
        <b/>
        <u/>
        <sz val="12"/>
        <color theme="1"/>
        <rFont val="Times New Roman"/>
        <family val="1"/>
        <charset val="204"/>
      </rPr>
      <t xml:space="preserve">Основное мероприятие 5.4 </t>
    </r>
    <r>
      <rPr>
        <sz val="12"/>
        <color theme="1"/>
        <rFont val="Times New Roman"/>
        <family val="1"/>
        <charset val="204"/>
      </rPr>
      <t>Выполнение переданных полномочий по заключенным соглашениям 92208040250488050</t>
    </r>
  </si>
  <si>
    <r>
      <rPr>
        <b/>
        <u/>
        <sz val="12"/>
        <color theme="1"/>
        <rFont val="Times New Roman"/>
        <family val="1"/>
        <charset val="204"/>
      </rPr>
      <t xml:space="preserve">Основное мероприятие 5.4 </t>
    </r>
    <r>
      <rPr>
        <sz val="12"/>
        <color theme="1"/>
        <rFont val="Times New Roman"/>
        <family val="1"/>
        <charset val="204"/>
      </rPr>
      <t>Выполнение переданных полномочий по заключенным соглашениям</t>
    </r>
  </si>
  <si>
    <t>2021-2026гг</t>
  </si>
  <si>
    <t>11 248,3</t>
  </si>
  <si>
    <t>количество  молодых семей</t>
  </si>
  <si>
    <t>Подпрограмма 1. Развитие и поддержка субъектов малого и среднего предпринимательства и физических лиц, не являющихся индивидуальными предпринимателями и применяющих специальный налоговый режим «Налог на профессиональный доход» - самозанятых граждан</t>
  </si>
  <si>
    <t>Численность занятых в сфере малого и среднего предпринимательства, включая индивидуальных предпринимателей</t>
  </si>
  <si>
    <t>Основное мероприятие 2. Поддержка субъектов малого и среднего предпринимательства за счет средств отчислений от налога, взимаемого по упрощенной системе налогообложения, по нормативу 10%</t>
  </si>
  <si>
    <t>Количество вновь созданных рабочих мест (включая вновь зарегистриро-ванных ИП) субъектами малого и среднего предпринима-тельства, получившими муниципальную поддержку</t>
  </si>
  <si>
    <t>Количество субъектов малого и среднего предпринима-тельства, получивших муниципальную поддержку</t>
  </si>
  <si>
    <t>Мероприятие 2.2.  Предоставление грантов в форме субсидий начинающим субъектам малого предпринимательства Каменского муниципального района</t>
  </si>
  <si>
    <t>Подпрограмма 2. Развитие торговли</t>
  </si>
  <si>
    <t>Темп роста оборота розничной торговли к предыдущему году в сопоставимых ценах</t>
  </si>
  <si>
    <t>Основное мероприятие 1. Формирование и актуализация торгового реестра Каменского района</t>
  </si>
  <si>
    <t xml:space="preserve">Количество жителей отдаленных и малонаселенных пунктов, обеспеченных регулярным (2 и более раза в неделю) торговым обслуживанием  посредством выездной торговли </t>
  </si>
  <si>
    <t>Количество торговых мест, предоставленных субъектам МСП, производителям товаров (сельскохозяйст-венных и продовольстве-нных товаров, в том числе фермерской продукции), в том числе на льготных условиях или на безвозмездной основе.</t>
  </si>
  <si>
    <t>Основное мероприятие 5. Организация торгового обслуживания жителей отдаленных и малонаселенных пунктов</t>
  </si>
  <si>
    <t xml:space="preserve">Мероприятие 5.1. Приобретение администрацией Каменского муниципального района специализированного автотранспорта для торгового обслуживания сельского населения, проживающего в отдаленных и малонаселенных пунктах </t>
  </si>
  <si>
    <t>Доля сельского населения отдаленных и малонаселенных пунктов Каменского района, обеспеченного услугами торговли в общей численности жителей указанных населенных пунктов</t>
  </si>
  <si>
    <t xml:space="preserve">Основное мероприятие 1. Оказание консультатив-
ной помощи потребителям по вопросам защиты прав потребителей в соответствии со ст. 44 «Осуществление защиты прав потребителей органами местного самоуправления "Закона о защите прав потребителей от 07.02.1992 № 2300-1.
</t>
  </si>
  <si>
    <t>Основное мероприятие 2. Организация и проведение «круглых столов», совещаний, семинаров по вопросам защиты прав потребителей для руководителей  и специалистов хозяйствующих субъектов, осуществляю-щих деятельность в сфере торговли, а также населения.</t>
  </si>
  <si>
    <t>Количество справочно-информацион-ных материалов по вопросам защиты прав потребителей размещенных в средствах массовой информации и на информацион-ных ресурсах в сети Интернет</t>
  </si>
  <si>
    <t>Количество информацион-ных сообщений для субъектов МСП, размещенных на официальном сайте администрации Каменского муниципального района</t>
  </si>
  <si>
    <t>Уровень исполнения плановых назначений по расходам на реализацию подпрограммы, процентов</t>
  </si>
  <si>
    <t>Обеспечение деятельности МКУ «ИКЦ»</t>
  </si>
  <si>
    <t>5.1.1 Доля объектов недвижимости, на которые зарегистрировано право собственности Каменского муниципального района в Едином государственном реестре прав на недвижимое имущество</t>
  </si>
  <si>
    <t>5.1.2. Доля объектов муниципального имущества, предоставленного в аренду субъектам малого и среднего предпринимательства</t>
  </si>
  <si>
    <t>5.1.3. Поступление неналоговых доходов в бюджет Каменского муниципального района от использования и приватизации имущества (в том числе от распоряжения  земельными  участками) и размещения наружной рекламы</t>
  </si>
  <si>
    <t>Охрана окружающей среды</t>
  </si>
  <si>
    <t xml:space="preserve">Уровень исполнения плановых назначений по расходам на реализацию подпрограммы </t>
  </si>
  <si>
    <t>Целевое расходование выделенных средств</t>
  </si>
  <si>
    <t>2023год</t>
  </si>
  <si>
    <t>Основное мероприятие 3.2. "Формирование региональной системы конкурсных мероприятий в сфере дополнительного образования, воспитания и развития одаренности детей и молодежи"     0703</t>
  </si>
  <si>
    <r>
      <t xml:space="preserve">Основное мероприятие 1.1.  "Развитие дошкольного образования"         92407010110100590244        </t>
    </r>
    <r>
      <rPr>
        <b/>
        <i/>
        <sz val="12"/>
        <color theme="1"/>
        <rFont val="Times New Roman"/>
        <family val="1"/>
        <charset val="204"/>
      </rPr>
      <t>0701</t>
    </r>
  </si>
  <si>
    <r>
      <t>Основное мероприятие 1.2.</t>
    </r>
    <r>
      <rPr>
        <i/>
        <sz val="12"/>
        <color theme="1"/>
        <rFont val="Times New Roman"/>
        <family val="1"/>
        <charset val="204"/>
      </rPr>
      <t xml:space="preserve"> "Развитие общего образования"  92407020110200590244       </t>
    </r>
    <r>
      <rPr>
        <b/>
        <i/>
        <sz val="12"/>
        <color theme="1"/>
        <rFont val="Times New Roman"/>
        <family val="1"/>
        <charset val="204"/>
      </rPr>
      <t>0702</t>
    </r>
  </si>
  <si>
    <r>
      <t xml:space="preserve">Основное мероприятие 2.1. </t>
    </r>
    <r>
      <rPr>
        <i/>
        <sz val="12"/>
        <color theme="1"/>
        <rFont val="Times New Roman"/>
        <family val="1"/>
        <charset val="204"/>
      </rPr>
      <t xml:space="preserve">"Выплата единовременного пособия при всех формах устройства детей, лишенных родительского попечения, в семью"     </t>
    </r>
    <r>
      <rPr>
        <b/>
        <i/>
        <sz val="12"/>
        <color theme="1"/>
        <rFont val="Times New Roman"/>
        <family val="1"/>
        <charset val="204"/>
      </rPr>
      <t>1004</t>
    </r>
  </si>
  <si>
    <r>
      <t xml:space="preserve">Оcновное мероприятие 2.2. </t>
    </r>
    <r>
      <rPr>
        <i/>
        <sz val="12"/>
        <color theme="1"/>
        <rFont val="Times New Roman"/>
        <family val="1"/>
        <charset val="204"/>
      </rPr>
      <t xml:space="preserve">"Компенсация части родительской платы за содержание ребенка в государственных образовательных организациях, реализующих основную общеобразовательную программу дошкольного образования"    92410040120278150313      </t>
    </r>
    <r>
      <rPr>
        <b/>
        <i/>
        <sz val="12"/>
        <color theme="1"/>
        <rFont val="Times New Roman"/>
        <family val="1"/>
        <charset val="204"/>
      </rPr>
      <t>1004</t>
    </r>
  </si>
  <si>
    <r>
      <t xml:space="preserve">Основное мероприятие 2.3. </t>
    </r>
    <r>
      <rPr>
        <i/>
        <sz val="12"/>
        <color theme="1"/>
        <rFont val="Times New Roman"/>
        <family val="1"/>
        <charset val="204"/>
      </rPr>
      <t>"Обеспечение выплат приемной семье на содержание подопечных детей"       92410040120478541313</t>
    </r>
  </si>
  <si>
    <r>
      <t xml:space="preserve">Основное мероприятие 2.4. </t>
    </r>
    <r>
      <rPr>
        <i/>
        <sz val="12"/>
        <color theme="1"/>
        <rFont val="Times New Roman"/>
        <family val="1"/>
        <charset val="204"/>
      </rPr>
      <t xml:space="preserve">"Расходы на обеспечение выплаты вознаграждения, причитающегося приемному родителю"   92410040120578542313       </t>
    </r>
    <r>
      <rPr>
        <b/>
        <i/>
        <sz val="12"/>
        <color theme="1"/>
        <rFont val="Times New Roman"/>
        <family val="1"/>
        <charset val="204"/>
      </rPr>
      <t>1004</t>
    </r>
  </si>
  <si>
    <r>
      <t xml:space="preserve">Основное мероприятие 2.5. </t>
    </r>
    <r>
      <rPr>
        <i/>
        <sz val="12"/>
        <color theme="1"/>
        <rFont val="Times New Roman"/>
        <family val="1"/>
        <charset val="204"/>
      </rPr>
      <t xml:space="preserve">"Расходы на обеспечение выплат семьям опекунов на содержание подопечных детей"    92410040120678543      </t>
    </r>
    <r>
      <rPr>
        <b/>
        <i/>
        <sz val="12"/>
        <color theme="1"/>
        <rFont val="Times New Roman"/>
        <family val="1"/>
        <charset val="204"/>
      </rPr>
      <t>1004</t>
    </r>
  </si>
  <si>
    <r>
      <t xml:space="preserve">Основное мероприятие 2.6. </t>
    </r>
    <r>
      <rPr>
        <i/>
        <sz val="12"/>
        <color theme="1"/>
        <rFont val="Times New Roman"/>
        <family val="1"/>
        <charset val="204"/>
      </rPr>
      <t xml:space="preserve">"Расходы на обеспечение выплат единовременного пособия при передаче ребенка на воспитание в семью"     </t>
    </r>
    <r>
      <rPr>
        <b/>
        <i/>
        <sz val="12"/>
        <color theme="1"/>
        <rFont val="Times New Roman"/>
        <family val="1"/>
        <charset val="204"/>
      </rPr>
      <t>1004</t>
    </r>
  </si>
  <si>
    <r>
      <t xml:space="preserve">Основное мероприятие 2.7. </t>
    </r>
    <r>
      <rPr>
        <i/>
        <sz val="12"/>
        <color theme="1"/>
        <rFont val="Times New Roman"/>
        <family val="1"/>
        <charset val="204"/>
      </rPr>
      <t>"Расходы на обеспечение выплат единовременного пособия при устройстве в семью ребенка-инвалида или ребенка, достигшего возраста 10 лет, а также при одновременной передаче на воспитание в семью ребенка вместе с его братьями (сестрами)"</t>
    </r>
  </si>
  <si>
    <r>
      <t xml:space="preserve">Основное мероприятие 2.8. </t>
    </r>
    <r>
      <rPr>
        <i/>
        <sz val="12"/>
        <color theme="1"/>
        <rFont val="Times New Roman"/>
        <family val="1"/>
        <charset val="204"/>
      </rPr>
      <t>"Расходы на организацию санаторно-курортногго лечения детей,   на выполнение переданных полномочий по организации и осуществлению деятельности по опеке и попечительству"</t>
    </r>
  </si>
  <si>
    <r>
      <t>Основное мероприятие 2.9</t>
    </r>
    <r>
      <rPr>
        <i/>
        <sz val="12"/>
        <color theme="1"/>
        <rFont val="Times New Roman"/>
        <family val="1"/>
        <charset val="204"/>
      </rPr>
      <t xml:space="preserve"> "Расходы на   на выполнение переданных полномочий по организации и осуществлению деятельности по опеке и попечительству"        </t>
    </r>
    <r>
      <rPr>
        <b/>
        <i/>
        <sz val="12"/>
        <color theme="1"/>
        <rFont val="Times New Roman"/>
        <family val="1"/>
        <charset val="204"/>
      </rPr>
      <t>0113</t>
    </r>
  </si>
  <si>
    <r>
      <t>Мероприятие 3.1.1.</t>
    </r>
    <r>
      <rPr>
        <i/>
        <sz val="12"/>
        <color theme="1"/>
        <rFont val="Times New Roman"/>
        <family val="1"/>
        <charset val="204"/>
      </rPr>
      <t xml:space="preserve"> "Развитие  инфраструктуры и обновление содержания дополнительного образования детей"    </t>
    </r>
    <r>
      <rPr>
        <b/>
        <i/>
        <sz val="12"/>
        <color theme="1"/>
        <rFont val="Times New Roman"/>
        <family val="1"/>
        <charset val="204"/>
      </rPr>
      <t>0703</t>
    </r>
  </si>
  <si>
    <r>
      <t>Мероприятие 3.1.2.</t>
    </r>
    <r>
      <rPr>
        <i/>
        <sz val="12"/>
        <color theme="1"/>
        <rFont val="Times New Roman"/>
        <family val="1"/>
        <charset val="204"/>
      </rPr>
      <t xml:space="preserve"> "Выявление и поддержка одаренных детей и талантливой молодежи"     </t>
    </r>
    <r>
      <rPr>
        <b/>
        <i/>
        <sz val="12"/>
        <color theme="1"/>
        <rFont val="Times New Roman"/>
        <family val="1"/>
        <charset val="204"/>
      </rPr>
      <t>0703</t>
    </r>
  </si>
  <si>
    <r>
      <t>Мероприятие 3.1.3.</t>
    </r>
    <r>
      <rPr>
        <i/>
        <sz val="12"/>
        <color theme="1"/>
        <rFont val="Times New Roman"/>
        <family val="1"/>
        <charset val="204"/>
      </rPr>
      <t xml:space="preserve"> "Развитие кадрового потенциала  системы дополнительного образования и развития одаренности детей и молодежи"  </t>
    </r>
    <r>
      <rPr>
        <b/>
        <i/>
        <sz val="12"/>
        <color theme="1"/>
        <rFont val="Times New Roman"/>
        <family val="1"/>
        <charset val="204"/>
      </rPr>
      <t xml:space="preserve"> 0703</t>
    </r>
  </si>
  <si>
    <r>
      <t>Мероприятие 3.1.4.</t>
    </r>
    <r>
      <rPr>
        <i/>
        <sz val="12"/>
        <color theme="1"/>
        <rFont val="Times New Roman"/>
        <family val="1"/>
        <charset val="204"/>
      </rPr>
      <t xml:space="preserve"> "Развитие информационно-методического обеспечения системы дополнительного образования и развития одаренности детей и молодежи"      </t>
    </r>
    <r>
      <rPr>
        <b/>
        <i/>
        <sz val="12"/>
        <color theme="1"/>
        <rFont val="Times New Roman"/>
        <family val="1"/>
        <charset val="204"/>
      </rPr>
      <t>0703</t>
    </r>
  </si>
  <si>
    <r>
      <t xml:space="preserve">Мероприятие 3.2.1. </t>
    </r>
    <r>
      <rPr>
        <i/>
        <sz val="12"/>
        <color theme="1"/>
        <rFont val="Times New Roman"/>
        <family val="1"/>
        <charset val="204"/>
      </rPr>
      <t xml:space="preserve">"Формирование региональной системы конкурсных мероприятий в сфере дополнительного образования, воспитания и развития одаренности детей и молодежи"   </t>
    </r>
    <r>
      <rPr>
        <b/>
        <i/>
        <sz val="12"/>
        <color theme="1"/>
        <rFont val="Times New Roman"/>
        <family val="1"/>
        <charset val="204"/>
      </rPr>
      <t>0703</t>
    </r>
  </si>
  <si>
    <r>
      <t>Мероприятие 4.1.1</t>
    </r>
    <r>
      <rPr>
        <i/>
        <sz val="12"/>
        <color theme="1"/>
        <rFont val="Times New Roman"/>
        <family val="1"/>
        <charset val="204"/>
      </rPr>
      <t xml:space="preserve"> "Нормативно-правовое обеспечение организации отдыха и оздоровления детей"    </t>
    </r>
    <r>
      <rPr>
        <b/>
        <i/>
        <sz val="12"/>
        <color theme="1"/>
        <rFont val="Times New Roman"/>
        <family val="1"/>
        <charset val="204"/>
      </rPr>
      <t>0707</t>
    </r>
  </si>
  <si>
    <r>
      <t>Мероприятие 4.1.2.</t>
    </r>
    <r>
      <rPr>
        <i/>
        <sz val="12"/>
        <color theme="1"/>
        <rFont val="Times New Roman"/>
        <family val="1"/>
        <charset val="204"/>
      </rPr>
      <t xml:space="preserve"> "Мероприятия по развитию механизмов административной среды"    </t>
    </r>
    <r>
      <rPr>
        <b/>
        <i/>
        <sz val="12"/>
        <color theme="1"/>
        <rFont val="Times New Roman"/>
        <family val="1"/>
        <charset val="204"/>
      </rPr>
      <t>0707</t>
    </r>
  </si>
  <si>
    <r>
      <t>Мероприятие 4.1.3.</t>
    </r>
    <r>
      <rPr>
        <i/>
        <sz val="12"/>
        <color theme="1"/>
        <rFont val="Times New Roman"/>
        <family val="1"/>
        <charset val="204"/>
      </rPr>
      <t xml:space="preserve"> "Организация круглогодичного оздоровления детей и молодежи"    </t>
    </r>
    <r>
      <rPr>
        <b/>
        <i/>
        <sz val="12"/>
        <color theme="1"/>
        <rFont val="Times New Roman"/>
        <family val="1"/>
        <charset val="204"/>
      </rPr>
      <t>0707</t>
    </r>
  </si>
  <si>
    <r>
      <t>Мероприятие 4.1.4.</t>
    </r>
    <r>
      <rPr>
        <i/>
        <sz val="12"/>
        <color theme="1"/>
        <rFont val="Times New Roman"/>
        <family val="1"/>
        <charset val="204"/>
      </rPr>
      <t xml:space="preserve"> "Совершенствование кадрового и информационно-методического обеспечения организации и проведения детской оздоровительной кампании"    </t>
    </r>
    <r>
      <rPr>
        <b/>
        <i/>
        <sz val="12"/>
        <color theme="1"/>
        <rFont val="Times New Roman"/>
        <family val="1"/>
        <charset val="204"/>
      </rPr>
      <t>0707</t>
    </r>
  </si>
  <si>
    <r>
      <t xml:space="preserve">Мероприятие 4.2.1 "Организация функционирования деятельности МКУ «Детский оздоровительный лагерь «Чайка"   </t>
    </r>
    <r>
      <rPr>
        <b/>
        <i/>
        <sz val="12"/>
        <color theme="1"/>
        <rFont val="Times New Roman"/>
        <family val="1"/>
        <charset val="204"/>
      </rPr>
      <t>0707</t>
    </r>
  </si>
  <si>
    <r>
      <t xml:space="preserve">Мероприятие 4.2.2 "Укрепление материально-технической
базы МКУ «Детский оздоровительный лагерь «Чайка»    </t>
    </r>
    <r>
      <rPr>
        <b/>
        <i/>
        <sz val="12"/>
        <color theme="1"/>
        <rFont val="Times New Roman"/>
        <family val="1"/>
        <charset val="204"/>
      </rPr>
      <t>0707</t>
    </r>
    <r>
      <rPr>
        <i/>
        <sz val="12"/>
        <color theme="1"/>
        <rFont val="Times New Roman"/>
        <family val="1"/>
        <charset val="204"/>
      </rPr>
      <t xml:space="preserve">
</t>
    </r>
  </si>
  <si>
    <r>
      <t>Мероприятие 5.1.1.</t>
    </r>
    <r>
      <rPr>
        <i/>
        <sz val="12"/>
        <color theme="1"/>
        <rFont val="Times New Roman"/>
        <family val="1"/>
        <charset val="204"/>
      </rPr>
      <t xml:space="preserve"> "Вовлечение молодежи в социальную практику и обеспечение поддержки научной, творческой и предпринимательской активности молодежи"     </t>
    </r>
    <r>
      <rPr>
        <b/>
        <i/>
        <sz val="12"/>
        <color theme="1"/>
        <rFont val="Times New Roman"/>
        <family val="1"/>
        <charset val="204"/>
      </rPr>
      <t>0707</t>
    </r>
  </si>
  <si>
    <r>
      <t>Мероприятие 5.1.2.</t>
    </r>
    <r>
      <rPr>
        <i/>
        <sz val="12"/>
        <color theme="1"/>
        <rFont val="Times New Roman"/>
        <family val="1"/>
        <charset val="204"/>
      </rPr>
      <t xml:space="preserve"> "Формирование целостной системы поддержки  молодежи и подготовке ее к службе в Вооруженных Силах Российской Федерации"     </t>
    </r>
    <r>
      <rPr>
        <b/>
        <i/>
        <sz val="12"/>
        <color theme="1"/>
        <rFont val="Times New Roman"/>
        <family val="1"/>
        <charset val="204"/>
      </rPr>
      <t>0707</t>
    </r>
  </si>
  <si>
    <r>
      <t>Мероприятие 5.1.3.</t>
    </r>
    <r>
      <rPr>
        <i/>
        <sz val="12"/>
        <color theme="1"/>
        <rFont val="Times New Roman"/>
        <family val="1"/>
        <charset val="204"/>
      </rPr>
      <t xml:space="preserve"> "Гражданское образование и патриотическое воспитание молодежи, содействие формированию правовых, культурных и нравственных ценностей среди молодежи"    </t>
    </r>
    <r>
      <rPr>
        <b/>
        <i/>
        <sz val="12"/>
        <color theme="1"/>
        <rFont val="Times New Roman"/>
        <family val="1"/>
        <charset val="204"/>
      </rPr>
      <t>0707</t>
    </r>
  </si>
  <si>
    <r>
      <t xml:space="preserve">Мероприятие 5.1.4. </t>
    </r>
    <r>
      <rPr>
        <i/>
        <sz val="12"/>
        <color theme="1"/>
        <rFont val="Times New Roman"/>
        <family val="1"/>
        <charset val="204"/>
      </rPr>
      <t xml:space="preserve">"Развитие системы информирования молодежи о потенциальных возможностях саморазвития и мониторинга молодежной политики"     </t>
    </r>
    <r>
      <rPr>
        <b/>
        <i/>
        <sz val="12"/>
        <color theme="1"/>
        <rFont val="Times New Roman"/>
        <family val="1"/>
        <charset val="204"/>
      </rPr>
      <t>0707</t>
    </r>
  </si>
  <si>
    <r>
      <t>Основное мероприятие 7.1.</t>
    </r>
    <r>
      <rPr>
        <i/>
        <sz val="12"/>
        <color theme="1"/>
        <rFont val="Times New Roman"/>
        <family val="1"/>
        <charset val="204"/>
      </rPr>
      <t xml:space="preserve"> "Прочие мероприятия в области образования"   </t>
    </r>
    <r>
      <rPr>
        <b/>
        <i/>
        <sz val="12"/>
        <color theme="1"/>
        <rFont val="Times New Roman"/>
        <family val="1"/>
        <charset val="204"/>
      </rPr>
      <t>0709</t>
    </r>
  </si>
  <si>
    <r>
      <t>Основное мероприятие 8.1</t>
    </r>
    <r>
      <rPr>
        <i/>
        <sz val="12"/>
        <color theme="1"/>
        <rFont val="Times New Roman"/>
        <family val="1"/>
        <charset val="204"/>
      </rPr>
      <t xml:space="preserve"> "Обеспечение общественного порядка и противодействие преступности"  </t>
    </r>
    <r>
      <rPr>
        <b/>
        <i/>
        <sz val="12"/>
        <color theme="1"/>
        <rFont val="Times New Roman"/>
        <family val="1"/>
        <charset val="204"/>
      </rPr>
      <t xml:space="preserve"> 0702</t>
    </r>
  </si>
  <si>
    <r>
      <rPr>
        <b/>
        <i/>
        <sz val="12"/>
        <color theme="1"/>
        <rFont val="Times New Roman"/>
        <family val="1"/>
        <charset val="204"/>
      </rPr>
      <t>Мероприятие 8.1.1</t>
    </r>
    <r>
      <rPr>
        <i/>
        <sz val="12"/>
        <color theme="1"/>
        <rFont val="Times New Roman"/>
        <family val="1"/>
        <charset val="204"/>
      </rPr>
      <t xml:space="preserve">  "Обеспечения общественной безопасности и противодействия преступности"  </t>
    </r>
    <r>
      <rPr>
        <b/>
        <i/>
        <sz val="12"/>
        <color theme="1"/>
        <rFont val="Times New Roman"/>
        <family val="1"/>
        <charset val="204"/>
      </rPr>
      <t>0702</t>
    </r>
  </si>
  <si>
    <r>
      <t xml:space="preserve">Мероприятие 8.1.1.1 </t>
    </r>
    <r>
      <rPr>
        <i/>
        <sz val="12"/>
        <color theme="1"/>
        <rFont val="Times New Roman"/>
        <family val="1"/>
        <charset val="204"/>
      </rPr>
      <t xml:space="preserve">"Создание единой системы противодействия преступности и обеспечения общественной безопасности"    </t>
    </r>
    <r>
      <rPr>
        <b/>
        <i/>
        <sz val="12"/>
        <color theme="1"/>
        <rFont val="Times New Roman"/>
        <family val="1"/>
        <charset val="204"/>
      </rPr>
      <t>0702</t>
    </r>
  </si>
  <si>
    <r>
      <t xml:space="preserve">Основное мероприятие 8.2 </t>
    </r>
    <r>
      <rPr>
        <i/>
        <sz val="12"/>
        <color theme="1"/>
        <rFont val="Times New Roman"/>
        <family val="1"/>
        <charset val="204"/>
      </rPr>
      <t xml:space="preserve">"Повышение безопасности дорожного движения в Каменском муниципальном района Воронежской области"   </t>
    </r>
    <r>
      <rPr>
        <b/>
        <i/>
        <sz val="12"/>
        <color theme="1"/>
        <rFont val="Times New Roman"/>
        <family val="1"/>
        <charset val="204"/>
      </rPr>
      <t>0702</t>
    </r>
  </si>
  <si>
    <r>
      <rPr>
        <b/>
        <i/>
        <sz val="12"/>
        <color theme="1"/>
        <rFont val="Times New Roman"/>
        <family val="1"/>
        <charset val="204"/>
      </rPr>
      <t>Мероприятие 8.2.1.3</t>
    </r>
    <r>
      <rPr>
        <i/>
        <sz val="12"/>
        <color theme="1"/>
        <rFont val="Times New Roman"/>
        <family val="1"/>
        <charset val="204"/>
      </rPr>
      <t xml:space="preserve">   "Обслуживание системы ГЛАНАС на школьных автобусах»  </t>
    </r>
    <r>
      <rPr>
        <b/>
        <i/>
        <sz val="12"/>
        <color theme="1"/>
        <rFont val="Times New Roman"/>
        <family val="1"/>
        <charset val="204"/>
      </rPr>
      <t>0702</t>
    </r>
  </si>
  <si>
    <r>
      <t xml:space="preserve">Основное мероприятие 9.1 </t>
    </r>
    <r>
      <rPr>
        <i/>
        <sz val="12"/>
        <color theme="1"/>
        <rFont val="Times New Roman"/>
        <family val="1"/>
        <charset val="204"/>
      </rPr>
      <t xml:space="preserve">" Развитие физической культуры и спорта"  </t>
    </r>
    <r>
      <rPr>
        <b/>
        <i/>
        <sz val="12"/>
        <color theme="1"/>
        <rFont val="Times New Roman"/>
        <family val="1"/>
        <charset val="204"/>
      </rPr>
      <t>1102</t>
    </r>
  </si>
  <si>
    <r>
      <t xml:space="preserve">Мероприятие 9.1.1 </t>
    </r>
    <r>
      <rPr>
        <i/>
        <sz val="12"/>
        <color theme="1"/>
        <rFont val="Times New Roman"/>
        <family val="1"/>
        <charset val="204"/>
      </rPr>
      <t xml:space="preserve">" Формирование здорового образа жизни - Всероссийского физкультурно-спортивного комплекса "ГТО"  </t>
    </r>
    <r>
      <rPr>
        <b/>
        <i/>
        <sz val="12"/>
        <color theme="1"/>
        <rFont val="Times New Roman"/>
        <family val="1"/>
        <charset val="204"/>
      </rPr>
      <t>1102</t>
    </r>
  </si>
  <si>
    <r>
      <t xml:space="preserve">Мероприятие 9.1.2 </t>
    </r>
    <r>
      <rPr>
        <i/>
        <sz val="12"/>
        <color theme="1"/>
        <rFont val="Times New Roman"/>
        <family val="1"/>
        <charset val="204"/>
      </rPr>
      <t xml:space="preserve">"Спортивно-массовая и физкультурно-оздоровительная работа среди детей, подростков и молодежи "    </t>
    </r>
    <r>
      <rPr>
        <b/>
        <i/>
        <sz val="12"/>
        <color theme="1"/>
        <rFont val="Times New Roman"/>
        <family val="1"/>
        <charset val="204"/>
      </rPr>
      <t>1102</t>
    </r>
  </si>
  <si>
    <r>
      <t xml:space="preserve">Мероприятие 9.1.3 </t>
    </r>
    <r>
      <rPr>
        <i/>
        <sz val="12"/>
        <color theme="1"/>
        <rFont val="Times New Roman"/>
        <family val="1"/>
        <charset val="204"/>
      </rPr>
      <t xml:space="preserve">"Обеспечение участия Каменских спортсменов в межрегиональных, всероссийских и международных спортивных мероприятиях"   </t>
    </r>
    <r>
      <rPr>
        <b/>
        <i/>
        <sz val="12"/>
        <color theme="1"/>
        <rFont val="Times New Roman"/>
        <family val="1"/>
        <charset val="204"/>
      </rPr>
      <t>1102</t>
    </r>
  </si>
  <si>
    <r>
      <t xml:space="preserve">Мероприятие 9.1.4 </t>
    </r>
    <r>
      <rPr>
        <i/>
        <sz val="12"/>
        <color theme="1"/>
        <rFont val="Times New Roman"/>
        <family val="1"/>
        <charset val="204"/>
      </rPr>
      <t xml:space="preserve">"Развитие кадрового потенциала"   </t>
    </r>
    <r>
      <rPr>
        <b/>
        <i/>
        <sz val="12"/>
        <color theme="1"/>
        <rFont val="Times New Roman"/>
        <family val="1"/>
        <charset val="204"/>
      </rPr>
      <t xml:space="preserve"> 11002</t>
    </r>
  </si>
  <si>
    <r>
      <t xml:space="preserve">Мероприятие 9.1.5 </t>
    </r>
    <r>
      <rPr>
        <i/>
        <sz val="12"/>
        <color theme="1"/>
        <rFont val="Times New Roman"/>
        <family val="1"/>
        <charset val="204"/>
      </rPr>
      <t xml:space="preserve">"Строительство и рекнструкция спортивных сооружений в Каменском муниципальном райоек"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</si>
</sst>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0.0%"/>
    <numFmt numFmtId="167" formatCode="0.000"/>
  </numFmts>
  <fonts count="31" x14ac:knownFonts="1">
    <font>
      <sz val="11"/>
      <color rgb="FF000000"/>
      <name val="Calibri"/>
      <family val="2"/>
      <charset val="1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Arial Cyr"/>
      <charset val="204"/>
    </font>
    <font>
      <b/>
      <sz val="12"/>
      <color rgb="FF000000"/>
      <name val="Times New Roman"/>
      <family val="1"/>
      <charset val="204"/>
    </font>
    <font>
      <b/>
      <sz val="12"/>
      <color rgb="FFFF0000"/>
      <name val="Calibri"/>
      <family val="2"/>
      <charset val="1"/>
    </font>
    <font>
      <b/>
      <sz val="12"/>
      <color rgb="FFFF0000"/>
      <name val="Times New Roman"/>
      <family val="1"/>
      <charset val="1"/>
    </font>
    <font>
      <sz val="12"/>
      <color rgb="FF00B050"/>
      <name val="Times New Roman"/>
      <family val="1"/>
      <charset val="204"/>
    </font>
    <font>
      <sz val="11"/>
      <color rgb="FFFF0000"/>
      <name val="Calibri"/>
      <family val="2"/>
      <charset val="1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1"/>
    </font>
    <font>
      <sz val="12"/>
      <name val="Arial Cyr"/>
      <charset val="204"/>
    </font>
    <font>
      <sz val="12"/>
      <color rgb="FFFF0000"/>
      <name val="Calibri"/>
      <family val="2"/>
      <charset val="1"/>
    </font>
    <font>
      <sz val="12"/>
      <color rgb="FF000000"/>
      <name val="Arial"/>
      <family val="2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C6D9F1"/>
        <bgColor rgb="FFC0C0C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rgb="FFC0C0C0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61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>
      <alignment horizontal="justify" vertical="top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164" fontId="5" fillId="0" borderId="2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2" fontId="2" fillId="0" borderId="2" xfId="0" applyNumberFormat="1" applyFont="1" applyBorder="1" applyAlignment="1">
      <alignment horizontal="justify" vertical="top"/>
    </xf>
    <xf numFmtId="49" fontId="11" fillId="0" borderId="2" xfId="0" applyNumberFormat="1" applyFont="1" applyBorder="1" applyAlignment="1">
      <alignment horizontal="justify" vertical="top"/>
    </xf>
    <xf numFmtId="49" fontId="8" fillId="0" borderId="0" xfId="0" applyNumberFormat="1" applyFont="1" applyAlignment="1">
      <alignment horizontal="justify" vertical="top"/>
    </xf>
    <xf numFmtId="0" fontId="6" fillId="0" borderId="2" xfId="0" applyFont="1" applyBorder="1" applyAlignment="1">
      <alignment horizontal="justify" vertical="top"/>
    </xf>
    <xf numFmtId="49" fontId="6" fillId="0" borderId="2" xfId="0" applyNumberFormat="1" applyFont="1" applyBorder="1" applyAlignment="1">
      <alignment horizontal="center" vertical="top"/>
    </xf>
    <xf numFmtId="2" fontId="6" fillId="0" borderId="2" xfId="0" applyNumberFormat="1" applyFont="1" applyBorder="1" applyAlignment="1">
      <alignment horizontal="justify" vertical="top"/>
    </xf>
    <xf numFmtId="1" fontId="2" fillId="0" borderId="2" xfId="0" applyNumberFormat="1" applyFont="1" applyBorder="1" applyAlignment="1">
      <alignment horizontal="justify" vertical="top"/>
    </xf>
    <xf numFmtId="49" fontId="2" fillId="0" borderId="2" xfId="0" applyNumberFormat="1" applyFont="1" applyBorder="1" applyAlignment="1">
      <alignment horizontal="justify" vertical="top"/>
    </xf>
    <xf numFmtId="49" fontId="6" fillId="0" borderId="0" xfId="0" applyNumberFormat="1" applyFont="1" applyAlignment="1">
      <alignment horizontal="justify" vertical="top"/>
    </xf>
    <xf numFmtId="1" fontId="6" fillId="0" borderId="2" xfId="0" applyNumberFormat="1" applyFont="1" applyBorder="1" applyAlignment="1">
      <alignment horizontal="justify" vertical="top"/>
    </xf>
    <xf numFmtId="49" fontId="3" fillId="0" borderId="2" xfId="0" applyNumberFormat="1" applyFont="1" applyBorder="1" applyAlignment="1">
      <alignment horizontal="justify" vertical="top"/>
    </xf>
    <xf numFmtId="49" fontId="3" fillId="0" borderId="0" xfId="0" applyNumberFormat="1" applyFont="1" applyAlignment="1">
      <alignment horizontal="justify" vertical="top"/>
    </xf>
    <xf numFmtId="0" fontId="13" fillId="2" borderId="2" xfId="0" applyFont="1" applyFill="1" applyBorder="1"/>
    <xf numFmtId="0" fontId="13" fillId="0" borderId="2" xfId="0" applyFont="1" applyBorder="1"/>
    <xf numFmtId="0" fontId="12" fillId="0" borderId="2" xfId="0" applyFont="1" applyBorder="1"/>
    <xf numFmtId="0" fontId="6" fillId="0" borderId="2" xfId="0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 wrapText="1"/>
    </xf>
    <xf numFmtId="0" fontId="17" fillId="4" borderId="2" xfId="0" applyFont="1" applyFill="1" applyBorder="1" applyAlignment="1">
      <alignment horizontal="center" vertical="top" wrapText="1"/>
    </xf>
    <xf numFmtId="0" fontId="17" fillId="4" borderId="2" xfId="0" applyFont="1" applyFill="1" applyBorder="1" applyAlignment="1">
      <alignment horizontal="center" vertical="top"/>
    </xf>
    <xf numFmtId="0" fontId="17" fillId="0" borderId="2" xfId="0" applyFont="1" applyBorder="1" applyAlignment="1">
      <alignment horizontal="center" vertical="top" wrapText="1"/>
    </xf>
    <xf numFmtId="0" fontId="10" fillId="3" borderId="2" xfId="0" applyFont="1" applyFill="1" applyBorder="1" applyAlignment="1">
      <alignment horizontal="justify" vertical="top"/>
    </xf>
    <xf numFmtId="0" fontId="17" fillId="0" borderId="0" xfId="0" applyFont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17" fillId="0" borderId="2" xfId="0" applyFont="1" applyBorder="1" applyAlignment="1">
      <alignment horizontal="center" vertical="top"/>
    </xf>
    <xf numFmtId="9" fontId="17" fillId="0" borderId="2" xfId="0" applyNumberFormat="1" applyFont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vertical="top" wrapText="1"/>
    </xf>
    <xf numFmtId="0" fontId="9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/>
    </xf>
    <xf numFmtId="165" fontId="4" fillId="3" borderId="2" xfId="0" applyNumberFormat="1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center" vertical="top"/>
    </xf>
    <xf numFmtId="164" fontId="4" fillId="3" borderId="2" xfId="0" applyNumberFormat="1" applyFont="1" applyFill="1" applyBorder="1" applyAlignment="1">
      <alignment horizontal="center" vertical="top" wrapText="1"/>
    </xf>
    <xf numFmtId="164" fontId="3" fillId="3" borderId="2" xfId="0" applyNumberFormat="1" applyFont="1" applyFill="1" applyBorder="1" applyAlignment="1">
      <alignment horizontal="center" vertical="top"/>
    </xf>
    <xf numFmtId="2" fontId="4" fillId="3" borderId="2" xfId="0" applyNumberFormat="1" applyFont="1" applyFill="1" applyBorder="1" applyAlignment="1">
      <alignment horizontal="justify" vertical="top"/>
    </xf>
    <xf numFmtId="0" fontId="4" fillId="5" borderId="2" xfId="0" applyFont="1" applyFill="1" applyBorder="1" applyAlignment="1">
      <alignment horizontal="center" vertical="top"/>
    </xf>
    <xf numFmtId="49" fontId="4" fillId="5" borderId="2" xfId="0" applyNumberFormat="1" applyFont="1" applyFill="1" applyBorder="1" applyAlignment="1">
      <alignment horizontal="justify" vertical="top"/>
    </xf>
    <xf numFmtId="165" fontId="4" fillId="3" borderId="2" xfId="0" applyNumberFormat="1" applyFont="1" applyFill="1" applyBorder="1" applyAlignment="1">
      <alignment horizontal="center" vertical="top"/>
    </xf>
    <xf numFmtId="165" fontId="4" fillId="3" borderId="2" xfId="0" applyNumberFormat="1" applyFont="1" applyFill="1" applyBorder="1" applyAlignment="1">
      <alignment horizontal="center" vertical="top" wrapText="1"/>
    </xf>
    <xf numFmtId="165" fontId="14" fillId="3" borderId="2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vertical="top"/>
    </xf>
    <xf numFmtId="0" fontId="3" fillId="3" borderId="2" xfId="0" applyFont="1" applyFill="1" applyBorder="1" applyAlignment="1">
      <alignment horizontal="left" vertical="top" wrapText="1"/>
    </xf>
    <xf numFmtId="0" fontId="8" fillId="6" borderId="3" xfId="0" applyFont="1" applyFill="1" applyBorder="1" applyAlignment="1">
      <alignment horizontal="center" vertical="top"/>
    </xf>
    <xf numFmtId="0" fontId="8" fillId="6" borderId="3" xfId="0" applyFont="1" applyFill="1" applyBorder="1" applyAlignment="1">
      <alignment horizontal="center" vertical="top" wrapText="1"/>
    </xf>
    <xf numFmtId="0" fontId="8" fillId="6" borderId="2" xfId="0" applyFont="1" applyFill="1" applyBorder="1" applyAlignment="1">
      <alignment horizontal="center" vertical="top"/>
    </xf>
    <xf numFmtId="164" fontId="8" fillId="6" borderId="3" xfId="0" applyNumberFormat="1" applyFont="1" applyFill="1" applyBorder="1" applyAlignment="1">
      <alignment horizontal="center" vertical="top"/>
    </xf>
    <xf numFmtId="164" fontId="14" fillId="6" borderId="3" xfId="0" applyNumberFormat="1" applyFont="1" applyFill="1" applyBorder="1" applyAlignment="1">
      <alignment horizontal="center" vertical="top"/>
    </xf>
    <xf numFmtId="0" fontId="17" fillId="0" borderId="2" xfId="0" applyFont="1" applyBorder="1" applyAlignment="1">
      <alignment horizontal="left" vertical="top" wrapText="1"/>
    </xf>
    <xf numFmtId="164" fontId="17" fillId="0" borderId="2" xfId="0" applyNumberFormat="1" applyFont="1" applyBorder="1" applyAlignment="1">
      <alignment horizontal="center" vertical="top"/>
    </xf>
    <xf numFmtId="49" fontId="17" fillId="0" borderId="2" xfId="0" applyNumberFormat="1" applyFont="1" applyBorder="1" applyAlignment="1">
      <alignment horizontal="center" vertical="top" wrapText="1"/>
    </xf>
    <xf numFmtId="2" fontId="4" fillId="3" borderId="2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/>
    </xf>
    <xf numFmtId="0" fontId="15" fillId="2" borderId="2" xfId="0" applyFont="1" applyFill="1" applyBorder="1" applyAlignment="1">
      <alignment horizontal="center" vertical="top"/>
    </xf>
    <xf numFmtId="0" fontId="16" fillId="2" borderId="2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164" fontId="6" fillId="0" borderId="2" xfId="0" applyNumberFormat="1" applyFont="1" applyBorder="1" applyAlignment="1">
      <alignment horizontal="center" vertical="top"/>
    </xf>
    <xf numFmtId="0" fontId="4" fillId="2" borderId="2" xfId="0" applyFont="1" applyFill="1" applyBorder="1" applyAlignment="1">
      <alignment horizontal="justify" vertical="top"/>
    </xf>
    <xf numFmtId="0" fontId="9" fillId="2" borderId="2" xfId="0" applyFont="1" applyFill="1" applyBorder="1" applyAlignment="1">
      <alignment horizontal="justify" vertical="top"/>
    </xf>
    <xf numFmtId="2" fontId="4" fillId="2" borderId="2" xfId="0" applyNumberFormat="1" applyFont="1" applyFill="1" applyBorder="1" applyAlignment="1">
      <alignment horizontal="justify" vertical="top"/>
    </xf>
    <xf numFmtId="2" fontId="3" fillId="2" borderId="2" xfId="0" applyNumberFormat="1" applyFont="1" applyFill="1" applyBorder="1" applyAlignment="1">
      <alignment horizontal="justify" vertical="top"/>
    </xf>
    <xf numFmtId="164" fontId="3" fillId="2" borderId="2" xfId="0" applyNumberFormat="1" applyFont="1" applyFill="1" applyBorder="1" applyAlignment="1">
      <alignment horizontal="justify" vertical="top"/>
    </xf>
    <xf numFmtId="164" fontId="2" fillId="0" borderId="2" xfId="0" applyNumberFormat="1" applyFont="1" applyBorder="1" applyAlignment="1">
      <alignment horizontal="justify" vertical="top"/>
    </xf>
    <xf numFmtId="2" fontId="6" fillId="3" borderId="2" xfId="0" applyNumberFormat="1" applyFont="1" applyFill="1" applyBorder="1" applyAlignment="1">
      <alignment horizontal="justify" vertical="top"/>
    </xf>
    <xf numFmtId="1" fontId="2" fillId="3" borderId="2" xfId="0" applyNumberFormat="1" applyFont="1" applyFill="1" applyBorder="1" applyAlignment="1">
      <alignment horizontal="justify" vertical="top"/>
    </xf>
    <xf numFmtId="164" fontId="17" fillId="4" borderId="2" xfId="0" applyNumberFormat="1" applyFont="1" applyFill="1" applyBorder="1" applyAlignment="1">
      <alignment horizontal="center" vertical="top"/>
    </xf>
    <xf numFmtId="165" fontId="17" fillId="4" borderId="2" xfId="0" applyNumberFormat="1" applyFont="1" applyFill="1" applyBorder="1" applyAlignment="1">
      <alignment horizontal="center" vertical="top"/>
    </xf>
    <xf numFmtId="165" fontId="19" fillId="4" borderId="2" xfId="0" applyNumberFormat="1" applyFont="1" applyFill="1" applyBorder="1" applyAlignment="1">
      <alignment horizontal="center" vertical="top"/>
    </xf>
    <xf numFmtId="165" fontId="19" fillId="4" borderId="2" xfId="0" applyNumberFormat="1" applyFont="1" applyFill="1" applyBorder="1" applyAlignment="1">
      <alignment horizontal="center" vertical="top" wrapText="1"/>
    </xf>
    <xf numFmtId="165" fontId="17" fillId="4" borderId="2" xfId="0" applyNumberFormat="1" applyFont="1" applyFill="1" applyBorder="1" applyAlignment="1">
      <alignment horizontal="center" vertical="top" wrapText="1"/>
    </xf>
    <xf numFmtId="49" fontId="17" fillId="4" borderId="2" xfId="0" applyNumberFormat="1" applyFont="1" applyFill="1" applyBorder="1" applyAlignment="1">
      <alignment horizontal="center" vertical="top"/>
    </xf>
    <xf numFmtId="0" fontId="17" fillId="4" borderId="0" xfId="0" applyFont="1" applyFill="1" applyAlignment="1">
      <alignment horizontal="center" vertical="center" wrapText="1"/>
    </xf>
    <xf numFmtId="49" fontId="17" fillId="4" borderId="4" xfId="0" applyNumberFormat="1" applyFont="1" applyFill="1" applyBorder="1" applyAlignment="1">
      <alignment horizontal="center" vertical="top"/>
    </xf>
    <xf numFmtId="0" fontId="17" fillId="4" borderId="0" xfId="0" applyFont="1" applyFill="1" applyAlignment="1">
      <alignment horizontal="center" vertical="top" wrapText="1"/>
    </xf>
    <xf numFmtId="165" fontId="17" fillId="4" borderId="4" xfId="0" applyNumberFormat="1" applyFont="1" applyFill="1" applyBorder="1" applyAlignment="1">
      <alignment horizontal="center" vertical="top"/>
    </xf>
    <xf numFmtId="0" fontId="17" fillId="4" borderId="4" xfId="0" applyFont="1" applyFill="1" applyBorder="1" applyAlignment="1">
      <alignment horizontal="center" vertical="top" wrapText="1"/>
    </xf>
    <xf numFmtId="0" fontId="20" fillId="4" borderId="2" xfId="0" applyFont="1" applyFill="1" applyBorder="1" applyAlignment="1">
      <alignment horizontal="center" vertical="top" wrapText="1"/>
    </xf>
    <xf numFmtId="0" fontId="19" fillId="4" borderId="2" xfId="0" applyFont="1" applyFill="1" applyBorder="1" applyAlignment="1">
      <alignment horizontal="center" vertical="top" wrapText="1"/>
    </xf>
    <xf numFmtId="0" fontId="17" fillId="4" borderId="0" xfId="0" applyFont="1" applyFill="1" applyAlignment="1">
      <alignment horizontal="center" wrapText="1"/>
    </xf>
    <xf numFmtId="0" fontId="2" fillId="0" borderId="11" xfId="0" applyFont="1" applyBorder="1" applyAlignment="1">
      <alignment horizontal="center" vertical="top"/>
    </xf>
    <xf numFmtId="0" fontId="4" fillId="5" borderId="4" xfId="0" applyFont="1" applyFill="1" applyBorder="1" applyAlignment="1">
      <alignment horizontal="justify" vertical="top"/>
    </xf>
    <xf numFmtId="49" fontId="4" fillId="5" borderId="4" xfId="0" applyNumberFormat="1" applyFont="1" applyFill="1" applyBorder="1" applyAlignment="1">
      <alignment horizontal="center" vertical="top" wrapText="1"/>
    </xf>
    <xf numFmtId="2" fontId="4" fillId="5" borderId="4" xfId="0" applyNumberFormat="1" applyFont="1" applyFill="1" applyBorder="1" applyAlignment="1">
      <alignment horizontal="justify" vertical="top"/>
    </xf>
    <xf numFmtId="0" fontId="4" fillId="5" borderId="4" xfId="0" applyFont="1" applyFill="1" applyBorder="1" applyAlignment="1">
      <alignment horizontal="center" vertical="top" wrapText="1"/>
    </xf>
    <xf numFmtId="164" fontId="4" fillId="5" borderId="4" xfId="0" applyNumberFormat="1" applyFont="1" applyFill="1" applyBorder="1" applyAlignment="1">
      <alignment horizontal="center" vertical="top" wrapText="1"/>
    </xf>
    <xf numFmtId="0" fontId="17" fillId="5" borderId="4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7" fillId="0" borderId="12" xfId="0" applyFont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164" fontId="17" fillId="4" borderId="2" xfId="0" applyNumberFormat="1" applyFont="1" applyFill="1" applyBorder="1" applyAlignment="1">
      <alignment horizontal="center" vertical="top" wrapText="1"/>
    </xf>
    <xf numFmtId="166" fontId="17" fillId="0" borderId="2" xfId="0" applyNumberFormat="1" applyFont="1" applyBorder="1" applyAlignment="1">
      <alignment horizontal="center" vertical="top"/>
    </xf>
    <xf numFmtId="0" fontId="12" fillId="0" borderId="0" xfId="0" applyFont="1"/>
    <xf numFmtId="0" fontId="3" fillId="3" borderId="3" xfId="0" applyFont="1" applyFill="1" applyBorder="1" applyAlignment="1">
      <alignment horizontal="left" vertical="center" wrapText="1"/>
    </xf>
    <xf numFmtId="49" fontId="13" fillId="0" borderId="2" xfId="0" applyNumberFormat="1" applyFont="1" applyBorder="1" applyAlignment="1">
      <alignment vertical="center" wrapText="1"/>
    </xf>
    <xf numFmtId="0" fontId="25" fillId="0" borderId="2" xfId="0" applyFont="1" applyBorder="1"/>
    <xf numFmtId="165" fontId="26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top" wrapText="1"/>
    </xf>
    <xf numFmtId="0" fontId="26" fillId="0" borderId="2" xfId="0" applyFont="1" applyBorder="1" applyAlignment="1">
      <alignment horizontal="center" vertical="center"/>
    </xf>
    <xf numFmtId="0" fontId="26" fillId="4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vertical="top" wrapText="1"/>
    </xf>
    <xf numFmtId="49" fontId="13" fillId="0" borderId="2" xfId="0" applyNumberFormat="1" applyFont="1" applyBorder="1" applyAlignment="1">
      <alignment horizontal="left" vertical="top" wrapText="1"/>
    </xf>
    <xf numFmtId="49" fontId="26" fillId="0" borderId="2" xfId="0" applyNumberFormat="1" applyFont="1" applyBorder="1" applyAlignment="1">
      <alignment horizontal="left" vertical="top" wrapText="1"/>
    </xf>
    <xf numFmtId="0" fontId="13" fillId="0" borderId="2" xfId="0" applyFont="1" applyBorder="1" applyAlignment="1">
      <alignment vertical="center" wrapText="1"/>
    </xf>
    <xf numFmtId="0" fontId="26" fillId="0" borderId="2" xfId="0" applyFont="1" applyBorder="1"/>
    <xf numFmtId="165" fontId="26" fillId="0" borderId="2" xfId="0" applyNumberFormat="1" applyFont="1" applyBorder="1" applyAlignment="1">
      <alignment vertical="center"/>
    </xf>
    <xf numFmtId="167" fontId="6" fillId="0" borderId="2" xfId="0" applyNumberFormat="1" applyFont="1" applyBorder="1" applyAlignment="1">
      <alignment wrapText="1"/>
    </xf>
    <xf numFmtId="0" fontId="6" fillId="0" borderId="4" xfId="0" applyFont="1" applyBorder="1" applyAlignment="1">
      <alignment wrapText="1"/>
    </xf>
    <xf numFmtId="167" fontId="6" fillId="0" borderId="4" xfId="0" applyNumberFormat="1" applyFont="1" applyBorder="1" applyAlignment="1">
      <alignment wrapText="1"/>
    </xf>
    <xf numFmtId="164" fontId="6" fillId="0" borderId="4" xfId="0" applyNumberFormat="1" applyFont="1" applyBorder="1" applyAlignment="1">
      <alignment wrapText="1"/>
    </xf>
    <xf numFmtId="1" fontId="6" fillId="0" borderId="4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0" fontId="0" fillId="0" borderId="4" xfId="0" applyBorder="1" applyAlignment="1">
      <alignment wrapText="1"/>
    </xf>
    <xf numFmtId="167" fontId="0" fillId="0" borderId="4" xfId="0" applyNumberFormat="1" applyBorder="1" applyAlignment="1">
      <alignment wrapText="1"/>
    </xf>
    <xf numFmtId="1" fontId="0" fillId="0" borderId="4" xfId="0" applyNumberFormat="1" applyBorder="1" applyAlignment="1">
      <alignment wrapText="1"/>
    </xf>
    <xf numFmtId="0" fontId="6" fillId="0" borderId="0" xfId="0" applyFont="1" applyAlignment="1">
      <alignment vertical="top" wrapText="1"/>
    </xf>
    <xf numFmtId="0" fontId="6" fillId="0" borderId="7" xfId="0" applyFont="1" applyBorder="1" applyAlignment="1">
      <alignment wrapText="1"/>
    </xf>
    <xf numFmtId="1" fontId="6" fillId="0" borderId="7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wrapText="1"/>
    </xf>
    <xf numFmtId="1" fontId="6" fillId="0" borderId="2" xfId="0" applyNumberFormat="1" applyFont="1" applyBorder="1" applyAlignment="1">
      <alignment wrapText="1"/>
    </xf>
    <xf numFmtId="0" fontId="6" fillId="0" borderId="1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righ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justify" wrapText="1"/>
    </xf>
    <xf numFmtId="0" fontId="2" fillId="0" borderId="2" xfId="0" applyFont="1" applyBorder="1" applyAlignment="1">
      <alignment horizontal="right" vertical="top" wrapText="1"/>
    </xf>
    <xf numFmtId="0" fontId="18" fillId="4" borderId="2" xfId="0" applyFont="1" applyFill="1" applyBorder="1" applyAlignment="1">
      <alignment horizontal="center" vertical="top" wrapText="1"/>
    </xf>
    <xf numFmtId="0" fontId="18" fillId="4" borderId="2" xfId="0" applyFont="1" applyFill="1" applyBorder="1" applyAlignment="1">
      <alignment horizontal="center" vertical="top"/>
    </xf>
    <xf numFmtId="4" fontId="18" fillId="4" borderId="2" xfId="0" applyNumberFormat="1" applyFont="1" applyFill="1" applyBorder="1" applyAlignment="1">
      <alignment horizontal="center" vertical="top"/>
    </xf>
    <xf numFmtId="164" fontId="18" fillId="4" borderId="2" xfId="0" applyNumberFormat="1" applyFont="1" applyFill="1" applyBorder="1" applyAlignment="1">
      <alignment horizontal="center" vertical="top" wrapText="1"/>
    </xf>
    <xf numFmtId="0" fontId="17" fillId="4" borderId="2" xfId="0" applyFont="1" applyFill="1" applyBorder="1" applyAlignment="1">
      <alignment horizontal="left" vertical="top" wrapText="1"/>
    </xf>
    <xf numFmtId="0" fontId="27" fillId="4" borderId="2" xfId="0" applyFont="1" applyFill="1" applyBorder="1" applyAlignment="1">
      <alignment horizontal="center" vertical="top"/>
    </xf>
    <xf numFmtId="0" fontId="27" fillId="4" borderId="2" xfId="0" applyFont="1" applyFill="1" applyBorder="1" applyAlignment="1">
      <alignment horizontal="center" vertical="top" wrapText="1"/>
    </xf>
    <xf numFmtId="4" fontId="27" fillId="4" borderId="2" xfId="0" applyNumberFormat="1" applyFont="1" applyFill="1" applyBorder="1" applyAlignment="1">
      <alignment horizontal="center" vertical="top"/>
    </xf>
    <xf numFmtId="4" fontId="27" fillId="4" borderId="2" xfId="0" applyNumberFormat="1" applyFont="1" applyFill="1" applyBorder="1" applyAlignment="1">
      <alignment horizontal="center" vertical="top" wrapText="1"/>
    </xf>
    <xf numFmtId="164" fontId="27" fillId="4" borderId="2" xfId="0" applyNumberFormat="1" applyFont="1" applyFill="1" applyBorder="1" applyAlignment="1">
      <alignment horizontal="center" vertical="top" wrapText="1"/>
    </xf>
    <xf numFmtId="0" fontId="27" fillId="4" borderId="2" xfId="0" applyFont="1" applyFill="1" applyBorder="1" applyAlignment="1">
      <alignment horizontal="left" vertical="top" wrapText="1"/>
    </xf>
    <xf numFmtId="164" fontId="27" fillId="4" borderId="2" xfId="0" applyNumberFormat="1" applyFont="1" applyFill="1" applyBorder="1" applyAlignment="1">
      <alignment horizontal="center" vertical="top"/>
    </xf>
    <xf numFmtId="0" fontId="28" fillId="4" borderId="2" xfId="0" applyFont="1" applyFill="1" applyBorder="1" applyAlignment="1">
      <alignment horizontal="center" vertical="top" wrapText="1"/>
    </xf>
    <xf numFmtId="164" fontId="18" fillId="4" borderId="2" xfId="0" applyNumberFormat="1" applyFont="1" applyFill="1" applyBorder="1" applyAlignment="1">
      <alignment horizontal="center" vertical="top"/>
    </xf>
    <xf numFmtId="0" fontId="28" fillId="4" borderId="2" xfId="0" applyFont="1" applyFill="1" applyBorder="1" applyAlignment="1">
      <alignment horizontal="left" vertical="top" wrapText="1"/>
    </xf>
    <xf numFmtId="1" fontId="27" fillId="4" borderId="2" xfId="0" applyNumberFormat="1" applyFont="1" applyFill="1" applyBorder="1" applyAlignment="1">
      <alignment horizontal="center" vertical="top" wrapText="1"/>
    </xf>
    <xf numFmtId="0" fontId="28" fillId="4" borderId="0" xfId="0" applyFont="1" applyFill="1" applyAlignment="1">
      <alignment vertical="top" wrapText="1"/>
    </xf>
    <xf numFmtId="0" fontId="27" fillId="4" borderId="4" xfId="0" applyFont="1" applyFill="1" applyBorder="1" applyAlignment="1">
      <alignment horizontal="center" vertical="top" wrapText="1"/>
    </xf>
    <xf numFmtId="0" fontId="29" fillId="4" borderId="2" xfId="0" applyFont="1" applyFill="1" applyBorder="1" applyAlignment="1">
      <alignment horizontal="center" vertical="top" wrapText="1"/>
    </xf>
    <xf numFmtId="0" fontId="29" fillId="4" borderId="2" xfId="0" applyFont="1" applyFill="1" applyBorder="1" applyAlignment="1">
      <alignment horizontal="center" vertical="top"/>
    </xf>
    <xf numFmtId="4" fontId="29" fillId="4" borderId="2" xfId="0" applyNumberFormat="1" applyFont="1" applyFill="1" applyBorder="1" applyAlignment="1">
      <alignment horizontal="center" vertical="top"/>
    </xf>
    <xf numFmtId="164" fontId="29" fillId="4" borderId="2" xfId="0" applyNumberFormat="1" applyFont="1" applyFill="1" applyBorder="1" applyAlignment="1">
      <alignment horizontal="center" vertical="top" wrapText="1"/>
    </xf>
    <xf numFmtId="1" fontId="27" fillId="4" borderId="2" xfId="0" applyNumberFormat="1" applyFont="1" applyFill="1" applyBorder="1" applyAlignment="1">
      <alignment horizontal="center" vertical="top"/>
    </xf>
    <xf numFmtId="0" fontId="28" fillId="4" borderId="2" xfId="0" applyFont="1" applyFill="1" applyBorder="1" applyAlignment="1">
      <alignment horizontal="center" vertical="top"/>
    </xf>
    <xf numFmtId="4" fontId="28" fillId="4" borderId="2" xfId="0" applyNumberFormat="1" applyFont="1" applyFill="1" applyBorder="1" applyAlignment="1">
      <alignment horizontal="center" vertical="top"/>
    </xf>
    <xf numFmtId="1" fontId="28" fillId="4" borderId="2" xfId="0" applyNumberFormat="1" applyFont="1" applyFill="1" applyBorder="1" applyAlignment="1">
      <alignment horizontal="center" vertical="top" wrapText="1"/>
    </xf>
    <xf numFmtId="164" fontId="28" fillId="4" borderId="2" xfId="0" applyNumberFormat="1" applyFont="1" applyFill="1" applyBorder="1" applyAlignment="1">
      <alignment horizontal="center" vertical="top"/>
    </xf>
    <xf numFmtId="0" fontId="19" fillId="4" borderId="2" xfId="0" applyFont="1" applyFill="1" applyBorder="1" applyAlignment="1">
      <alignment horizontal="center" vertical="top"/>
    </xf>
    <xf numFmtId="4" fontId="19" fillId="4" borderId="2" xfId="0" applyNumberFormat="1" applyFont="1" applyFill="1" applyBorder="1" applyAlignment="1">
      <alignment horizontal="center" vertical="top"/>
    </xf>
    <xf numFmtId="164" fontId="19" fillId="4" borderId="2" xfId="0" applyNumberFormat="1" applyFont="1" applyFill="1" applyBorder="1" applyAlignment="1">
      <alignment horizontal="center" vertical="top" wrapText="1"/>
    </xf>
    <xf numFmtId="164" fontId="19" fillId="4" borderId="2" xfId="0" applyNumberFormat="1" applyFont="1" applyFill="1" applyBorder="1" applyAlignment="1">
      <alignment horizontal="center" vertical="top"/>
    </xf>
    <xf numFmtId="2" fontId="27" fillId="4" borderId="2" xfId="0" applyNumberFormat="1" applyFont="1" applyFill="1" applyBorder="1" applyAlignment="1">
      <alignment horizontal="center" vertical="top" wrapText="1"/>
    </xf>
    <xf numFmtId="4" fontId="17" fillId="4" borderId="2" xfId="0" applyNumberFormat="1" applyFont="1" applyFill="1" applyBorder="1" applyAlignment="1">
      <alignment horizontal="center" vertical="top"/>
    </xf>
    <xf numFmtId="4" fontId="18" fillId="4" borderId="2" xfId="0" applyNumberFormat="1" applyFont="1" applyFill="1" applyBorder="1" applyAlignment="1">
      <alignment horizontal="center" vertical="top" wrapText="1"/>
    </xf>
    <xf numFmtId="2" fontId="18" fillId="4" borderId="2" xfId="0" applyNumberFormat="1" applyFont="1" applyFill="1" applyBorder="1" applyAlignment="1">
      <alignment horizontal="center" vertical="top" wrapText="1"/>
    </xf>
    <xf numFmtId="49" fontId="27" fillId="4" borderId="2" xfId="0" applyNumberFormat="1" applyFont="1" applyFill="1" applyBorder="1" applyAlignment="1">
      <alignment horizontal="center" vertical="top" wrapText="1"/>
    </xf>
    <xf numFmtId="0" fontId="30" fillId="4" borderId="0" xfId="0" applyFont="1" applyFill="1"/>
    <xf numFmtId="1" fontId="18" fillId="4" borderId="2" xfId="0" applyNumberFormat="1" applyFont="1" applyFill="1" applyBorder="1" applyAlignment="1">
      <alignment horizontal="center" vertical="top" wrapText="1"/>
    </xf>
    <xf numFmtId="0" fontId="27" fillId="4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2" fillId="0" borderId="4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167" fontId="6" fillId="0" borderId="4" xfId="0" applyNumberFormat="1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3" xfId="0" applyBorder="1" applyAlignment="1">
      <alignment wrapText="1"/>
    </xf>
    <xf numFmtId="164" fontId="6" fillId="0" borderId="4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wrapText="1"/>
    </xf>
    <xf numFmtId="1" fontId="6" fillId="0" borderId="4" xfId="0" applyNumberFormat="1" applyFont="1" applyBorder="1" applyAlignment="1">
      <alignment wrapText="1"/>
    </xf>
    <xf numFmtId="164" fontId="0" fillId="0" borderId="7" xfId="0" applyNumberFormat="1" applyBorder="1" applyAlignment="1">
      <alignment wrapText="1"/>
    </xf>
    <xf numFmtId="164" fontId="0" fillId="0" borderId="3" xfId="0" applyNumberFormat="1" applyBorder="1" applyAlignment="1">
      <alignment wrapText="1"/>
    </xf>
    <xf numFmtId="0" fontId="2" fillId="0" borderId="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textRotation="90" wrapText="1"/>
    </xf>
    <xf numFmtId="0" fontId="2" fillId="0" borderId="7" xfId="0" applyFont="1" applyBorder="1" applyAlignment="1">
      <alignment horizontal="center" vertical="top" textRotation="90" wrapText="1"/>
    </xf>
    <xf numFmtId="0" fontId="6" fillId="0" borderId="4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6" fillId="0" borderId="3" xfId="0" applyFont="1" applyBorder="1" applyAlignment="1">
      <alignment wrapText="1"/>
    </xf>
    <xf numFmtId="2" fontId="6" fillId="0" borderId="4" xfId="0" applyNumberFormat="1" applyFont="1" applyBorder="1" applyAlignment="1">
      <alignment wrapText="1"/>
    </xf>
    <xf numFmtId="2" fontId="0" fillId="0" borderId="7" xfId="0" applyNumberFormat="1" applyBorder="1" applyAlignment="1">
      <alignment wrapText="1"/>
    </xf>
    <xf numFmtId="2" fontId="0" fillId="0" borderId="3" xfId="0" applyNumberFormat="1" applyBorder="1" applyAlignment="1">
      <alignment wrapText="1"/>
    </xf>
    <xf numFmtId="167" fontId="6" fillId="0" borderId="7" xfId="0" applyNumberFormat="1" applyFont="1" applyBorder="1" applyAlignment="1">
      <alignment wrapText="1"/>
    </xf>
    <xf numFmtId="167" fontId="6" fillId="0" borderId="3" xfId="0" applyNumberFormat="1" applyFont="1" applyBorder="1" applyAlignment="1">
      <alignment wrapText="1"/>
    </xf>
    <xf numFmtId="167" fontId="0" fillId="0" borderId="3" xfId="0" applyNumberFormat="1" applyBorder="1" applyAlignment="1">
      <alignment wrapText="1"/>
    </xf>
    <xf numFmtId="1" fontId="6" fillId="0" borderId="7" xfId="0" applyNumberFormat="1" applyFont="1" applyBorder="1" applyAlignment="1">
      <alignment wrapText="1"/>
    </xf>
    <xf numFmtId="1" fontId="0" fillId="0" borderId="3" xfId="0" applyNumberFormat="1" applyBorder="1" applyAlignment="1">
      <alignment wrapText="1"/>
    </xf>
    <xf numFmtId="165" fontId="26" fillId="0" borderId="4" xfId="0" applyNumberFormat="1" applyFont="1" applyBorder="1" applyAlignment="1">
      <alignment horizontal="center" vertical="center"/>
    </xf>
    <xf numFmtId="165" fontId="26" fillId="0" borderId="7" xfId="0" applyNumberFormat="1" applyFont="1" applyBorder="1" applyAlignment="1">
      <alignment horizontal="center" vertical="center"/>
    </xf>
    <xf numFmtId="165" fontId="26" fillId="0" borderId="3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vertical="top" wrapText="1"/>
    </xf>
    <xf numFmtId="0" fontId="25" fillId="0" borderId="4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165" fontId="26" fillId="0" borderId="4" xfId="0" applyNumberFormat="1" applyFont="1" applyBorder="1" applyAlignment="1">
      <alignment horizontal="center" vertical="top"/>
    </xf>
    <xf numFmtId="165" fontId="26" fillId="0" borderId="7" xfId="0" applyNumberFormat="1" applyFont="1" applyBorder="1" applyAlignment="1">
      <alignment horizontal="center" vertical="top"/>
    </xf>
    <xf numFmtId="165" fontId="26" fillId="0" borderId="3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top"/>
    </xf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 readingOrder="1"/>
    </xf>
    <xf numFmtId="0" fontId="2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7" fillId="4" borderId="2" xfId="0" applyFont="1" applyFill="1" applyBorder="1" applyAlignment="1">
      <alignment horizontal="center" vertical="top" wrapText="1"/>
    </xf>
    <xf numFmtId="0" fontId="17" fillId="4" borderId="8" xfId="0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top" wrapText="1"/>
    </xf>
    <xf numFmtId="165" fontId="26" fillId="0" borderId="4" xfId="0" applyNumberFormat="1" applyFont="1" applyBorder="1" applyAlignment="1">
      <alignment horizontal="center" vertical="center" wrapText="1"/>
    </xf>
    <xf numFmtId="165" fontId="26" fillId="0" borderId="7" xfId="0" applyNumberFormat="1" applyFont="1" applyBorder="1" applyAlignment="1">
      <alignment horizontal="center" vertical="center" wrapText="1"/>
    </xf>
    <xf numFmtId="165" fontId="26" fillId="0" borderId="3" xfId="0" applyNumberFormat="1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1" fontId="6" fillId="0" borderId="3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86"/>
  <sheetViews>
    <sheetView tabSelected="1" view="pageBreakPreview" zoomScale="75" zoomScaleNormal="100" zoomScalePageLayoutView="75" workbookViewId="0">
      <pane ySplit="7" topLeftCell="A8" activePane="bottomLeft" state="frozen"/>
      <selection pane="bottomLeft" activeCell="O113" sqref="O113"/>
    </sheetView>
  </sheetViews>
  <sheetFormatPr defaultRowHeight="15" x14ac:dyDescent="0.25"/>
  <cols>
    <col min="1" max="1" width="8.7109375" customWidth="1"/>
    <col min="2" max="2" width="7.42578125" customWidth="1"/>
    <col min="3" max="3" width="41.85546875" style="1" customWidth="1"/>
    <col min="4" max="4" width="14.28515625" customWidth="1"/>
    <col min="5" max="5" width="12.28515625" customWidth="1"/>
    <col min="6" max="6" width="12.85546875" customWidth="1"/>
    <col min="7" max="7" width="12.28515625" customWidth="1"/>
    <col min="8" max="8" width="10.28515625" customWidth="1"/>
    <col min="9" max="9" width="13" customWidth="1"/>
    <col min="10" max="10" width="12.28515625" customWidth="1"/>
    <col min="11" max="11" width="11.5703125" customWidth="1"/>
    <col min="12" max="12" width="14.85546875" customWidth="1"/>
    <col min="13" max="13" width="9.5703125" customWidth="1"/>
    <col min="14" max="14" width="10.140625" customWidth="1"/>
    <col min="15" max="15" width="8.7109375" customWidth="1"/>
    <col min="16" max="16" width="15.85546875" customWidth="1"/>
    <col min="17" max="17" width="27.85546875" customWidth="1"/>
    <col min="18" max="19" width="10.85546875" customWidth="1"/>
    <col min="20" max="20" width="11.7109375" customWidth="1"/>
    <col min="21" max="1025" width="8.7109375" customWidth="1"/>
  </cols>
  <sheetData>
    <row r="1" spans="2:20" ht="68.25" customHeight="1" x14ac:dyDescent="0.25">
      <c r="B1" s="241" t="s">
        <v>245</v>
      </c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</row>
    <row r="2" spans="2:20" ht="15" customHeight="1" x14ac:dyDescent="0.25">
      <c r="B2" s="242" t="s">
        <v>0</v>
      </c>
      <c r="C2" s="243" t="s">
        <v>1</v>
      </c>
      <c r="D2" s="242" t="s">
        <v>2</v>
      </c>
      <c r="E2" s="244" t="s">
        <v>3</v>
      </c>
      <c r="F2" s="244"/>
      <c r="G2" s="244"/>
      <c r="H2" s="244"/>
      <c r="I2" s="244"/>
      <c r="J2" s="244"/>
      <c r="K2" s="244"/>
      <c r="L2" s="244"/>
      <c r="M2" s="244"/>
      <c r="N2" s="244"/>
      <c r="O2" s="245" t="s">
        <v>4</v>
      </c>
      <c r="P2" s="245"/>
      <c r="Q2" s="246" t="s">
        <v>5</v>
      </c>
      <c r="R2" s="246" t="s">
        <v>6</v>
      </c>
      <c r="S2" s="246" t="s">
        <v>7</v>
      </c>
      <c r="T2" s="242" t="s">
        <v>8</v>
      </c>
    </row>
    <row r="3" spans="2:20" ht="15.75" x14ac:dyDescent="0.25">
      <c r="B3" s="242"/>
      <c r="C3" s="243"/>
      <c r="D3" s="242"/>
      <c r="E3" s="244" t="s">
        <v>9</v>
      </c>
      <c r="F3" s="244"/>
      <c r="G3" s="244" t="s">
        <v>10</v>
      </c>
      <c r="H3" s="244"/>
      <c r="I3" s="244"/>
      <c r="J3" s="244"/>
      <c r="K3" s="244"/>
      <c r="L3" s="244"/>
      <c r="M3" s="244"/>
      <c r="N3" s="244"/>
      <c r="O3" s="245"/>
      <c r="P3" s="245"/>
      <c r="Q3" s="246"/>
      <c r="R3" s="246"/>
      <c r="S3" s="246"/>
      <c r="T3" s="242"/>
    </row>
    <row r="4" spans="2:20" ht="15.75" customHeight="1" x14ac:dyDescent="0.25">
      <c r="B4" s="242"/>
      <c r="C4" s="243"/>
      <c r="D4" s="242"/>
      <c r="E4" s="244"/>
      <c r="F4" s="244"/>
      <c r="G4" s="246" t="s">
        <v>11</v>
      </c>
      <c r="H4" s="246"/>
      <c r="I4" s="246" t="s">
        <v>12</v>
      </c>
      <c r="J4" s="246"/>
      <c r="K4" s="246" t="s">
        <v>13</v>
      </c>
      <c r="L4" s="246"/>
      <c r="M4" s="243" t="s">
        <v>14</v>
      </c>
      <c r="N4" s="243"/>
      <c r="O4" s="245"/>
      <c r="P4" s="245"/>
      <c r="Q4" s="246"/>
      <c r="R4" s="246"/>
      <c r="S4" s="246"/>
      <c r="T4" s="242"/>
    </row>
    <row r="5" spans="2:20" ht="138.75" customHeight="1" x14ac:dyDescent="0.25">
      <c r="B5" s="242"/>
      <c r="C5" s="243"/>
      <c r="D5" s="242"/>
      <c r="E5" s="244"/>
      <c r="F5" s="244"/>
      <c r="G5" s="246"/>
      <c r="H5" s="246"/>
      <c r="I5" s="246"/>
      <c r="J5" s="246"/>
      <c r="K5" s="246"/>
      <c r="L5" s="246"/>
      <c r="M5" s="243"/>
      <c r="N5" s="243"/>
      <c r="O5" s="245"/>
      <c r="P5" s="245"/>
      <c r="Q5" s="246"/>
      <c r="R5" s="246"/>
      <c r="S5" s="246"/>
      <c r="T5" s="242"/>
    </row>
    <row r="6" spans="2:20" ht="60.75" customHeight="1" x14ac:dyDescent="0.25">
      <c r="B6" s="242"/>
      <c r="C6" s="243"/>
      <c r="D6" s="242"/>
      <c r="E6" s="5" t="s">
        <v>15</v>
      </c>
      <c r="F6" s="5" t="s">
        <v>16</v>
      </c>
      <c r="G6" s="5" t="s">
        <v>15</v>
      </c>
      <c r="H6" s="6" t="s">
        <v>16</v>
      </c>
      <c r="I6" s="5" t="s">
        <v>15</v>
      </c>
      <c r="J6" s="6" t="s">
        <v>16</v>
      </c>
      <c r="K6" s="5" t="s">
        <v>15</v>
      </c>
      <c r="L6" s="6" t="s">
        <v>16</v>
      </c>
      <c r="M6" s="5" t="s">
        <v>15</v>
      </c>
      <c r="N6" s="6" t="s">
        <v>16</v>
      </c>
      <c r="O6" s="5" t="s">
        <v>15</v>
      </c>
      <c r="P6" s="6" t="s">
        <v>16</v>
      </c>
      <c r="Q6" s="246"/>
      <c r="R6" s="246"/>
      <c r="S6" s="246"/>
      <c r="T6" s="242"/>
    </row>
    <row r="7" spans="2:20" ht="21" customHeight="1" x14ac:dyDescent="0.25">
      <c r="B7" s="5">
        <v>1</v>
      </c>
      <c r="C7" s="6">
        <v>2</v>
      </c>
      <c r="D7" s="3">
        <v>3</v>
      </c>
      <c r="E7" s="5">
        <v>4</v>
      </c>
      <c r="F7" s="5">
        <v>5</v>
      </c>
      <c r="G7" s="5">
        <v>6</v>
      </c>
      <c r="H7" s="6">
        <v>7</v>
      </c>
      <c r="I7" s="6">
        <v>8</v>
      </c>
      <c r="J7" s="6">
        <v>9</v>
      </c>
      <c r="K7" s="6">
        <v>10</v>
      </c>
      <c r="L7" s="6">
        <v>11</v>
      </c>
      <c r="M7" s="6">
        <v>12</v>
      </c>
      <c r="N7" s="6">
        <v>13</v>
      </c>
      <c r="O7" s="6">
        <v>14</v>
      </c>
      <c r="P7" s="6">
        <v>15</v>
      </c>
      <c r="Q7" s="6">
        <v>16</v>
      </c>
      <c r="R7" s="6">
        <v>17</v>
      </c>
      <c r="S7" s="6">
        <v>18</v>
      </c>
      <c r="T7" s="3">
        <v>19</v>
      </c>
    </row>
    <row r="8" spans="2:20" ht="35.25" customHeight="1" x14ac:dyDescent="0.25">
      <c r="B8" s="65"/>
      <c r="C8" s="66" t="s">
        <v>17</v>
      </c>
      <c r="D8" s="67"/>
      <c r="E8" s="68">
        <f t="shared" ref="E8:N8" si="0">E9+E28+E35+E76+E78+E96+E113+E133</f>
        <v>831321.2</v>
      </c>
      <c r="F8" s="68">
        <f t="shared" si="0"/>
        <v>825342.17992000002</v>
      </c>
      <c r="G8" s="68">
        <f t="shared" si="0"/>
        <v>24525.1</v>
      </c>
      <c r="H8" s="68">
        <f t="shared" si="0"/>
        <v>24930.7</v>
      </c>
      <c r="I8" s="68">
        <f t="shared" si="0"/>
        <v>493599.53</v>
      </c>
      <c r="J8" s="68">
        <f t="shared" si="0"/>
        <v>488245.57192000002</v>
      </c>
      <c r="K8" s="68">
        <f t="shared" si="0"/>
        <v>304461.97000000003</v>
      </c>
      <c r="L8" s="68">
        <f t="shared" si="0"/>
        <v>303431.60800000001</v>
      </c>
      <c r="M8" s="68">
        <f t="shared" si="0"/>
        <v>8734.6</v>
      </c>
      <c r="N8" s="68">
        <f t="shared" si="0"/>
        <v>8734.6</v>
      </c>
      <c r="O8" s="68"/>
      <c r="P8" s="69">
        <f t="shared" ref="P8" si="1">F8/E8*100</f>
        <v>99.280780992954348</v>
      </c>
      <c r="Q8" s="66"/>
      <c r="R8" s="66"/>
      <c r="S8" s="66"/>
      <c r="T8" s="67"/>
    </row>
    <row r="9" spans="2:20" ht="148.5" customHeight="1" x14ac:dyDescent="0.25">
      <c r="B9" s="57">
        <v>1</v>
      </c>
      <c r="C9" s="74" t="s">
        <v>19</v>
      </c>
      <c r="D9" s="75" t="s">
        <v>89</v>
      </c>
      <c r="E9" s="76">
        <f t="shared" ref="E9:N9" si="2">SUM(E10,E19,E24,E27)</f>
        <v>297288.7</v>
      </c>
      <c r="F9" s="76">
        <f t="shared" si="2"/>
        <v>292963.59999999998</v>
      </c>
      <c r="G9" s="76">
        <f t="shared" si="2"/>
        <v>5901.4</v>
      </c>
      <c r="H9" s="76">
        <f t="shared" si="2"/>
        <v>5901.4</v>
      </c>
      <c r="I9" s="76">
        <f t="shared" si="2"/>
        <v>201785.60000000001</v>
      </c>
      <c r="J9" s="76">
        <f t="shared" si="2"/>
        <v>197522.7</v>
      </c>
      <c r="K9" s="76">
        <f t="shared" si="2"/>
        <v>89601.7</v>
      </c>
      <c r="L9" s="76">
        <f t="shared" si="2"/>
        <v>89539.5</v>
      </c>
      <c r="M9" s="76">
        <f t="shared" si="2"/>
        <v>0</v>
      </c>
      <c r="N9" s="76">
        <f t="shared" si="2"/>
        <v>0</v>
      </c>
      <c r="O9" s="77"/>
      <c r="P9" s="78">
        <f>F9/E9*100</f>
        <v>98.54515156479205</v>
      </c>
      <c r="Q9" s="79" t="s">
        <v>20</v>
      </c>
      <c r="R9" s="79" t="s">
        <v>21</v>
      </c>
      <c r="S9" s="79" t="s">
        <v>22</v>
      </c>
      <c r="T9" s="80">
        <v>100</v>
      </c>
    </row>
    <row r="10" spans="2:20" ht="79.5" customHeight="1" x14ac:dyDescent="0.25">
      <c r="B10" s="3"/>
      <c r="C10" s="4" t="s">
        <v>23</v>
      </c>
      <c r="D10" s="3"/>
      <c r="E10" s="7">
        <f>G10+I10+K10+M10</f>
        <v>0</v>
      </c>
      <c r="F10" s="7">
        <f>J10+L10</f>
        <v>0</v>
      </c>
      <c r="G10" s="7"/>
      <c r="H10" s="8"/>
      <c r="I10" s="8">
        <f>I11+I12+I13+I15+I17+I18+I16</f>
        <v>0</v>
      </c>
      <c r="J10" s="8">
        <f>J11+J12+J13+J15+J17+J18+J16</f>
        <v>0</v>
      </c>
      <c r="K10" s="8">
        <f>K11+K12+K13+K15+K17+K18+K16</f>
        <v>0</v>
      </c>
      <c r="L10" s="8">
        <f>L11+L12+L13+L15+L17+L18+L16</f>
        <v>0</v>
      </c>
      <c r="M10" s="8"/>
      <c r="N10" s="8"/>
      <c r="O10" s="8"/>
      <c r="P10" s="9" t="e">
        <f>F10/E10*100</f>
        <v>#DIV/0!</v>
      </c>
      <c r="Q10" s="4"/>
      <c r="R10" s="4"/>
      <c r="S10" s="4"/>
      <c r="T10" s="3"/>
    </row>
    <row r="11" spans="2:20" ht="126.75" customHeight="1" x14ac:dyDescent="0.25">
      <c r="B11" s="3"/>
      <c r="C11" s="4" t="s">
        <v>24</v>
      </c>
      <c r="D11" s="3"/>
      <c r="E11" s="7">
        <f>G11+I11+K11+M11</f>
        <v>0</v>
      </c>
      <c r="F11" s="7">
        <f>J11+L11</f>
        <v>0</v>
      </c>
      <c r="G11" s="7"/>
      <c r="H11" s="8"/>
      <c r="I11" s="8"/>
      <c r="J11" s="8"/>
      <c r="K11" s="8"/>
      <c r="L11" s="8"/>
      <c r="M11" s="8"/>
      <c r="N11" s="8"/>
      <c r="O11" s="8"/>
      <c r="P11" s="9" t="s">
        <v>18</v>
      </c>
      <c r="Q11" s="4" t="s">
        <v>25</v>
      </c>
      <c r="R11" s="4" t="s">
        <v>26</v>
      </c>
      <c r="S11" s="4" t="s">
        <v>26</v>
      </c>
      <c r="T11" s="3">
        <v>100</v>
      </c>
    </row>
    <row r="12" spans="2:20" ht="126.75" customHeight="1" x14ac:dyDescent="0.25">
      <c r="B12" s="3"/>
      <c r="C12" s="4" t="s">
        <v>27</v>
      </c>
      <c r="D12" s="3"/>
      <c r="E12" s="7">
        <f>G12+I12+K12+M12</f>
        <v>0</v>
      </c>
      <c r="F12" s="7">
        <f>J12+L12</f>
        <v>0</v>
      </c>
      <c r="G12" s="7"/>
      <c r="H12" s="8"/>
      <c r="I12" s="8"/>
      <c r="J12" s="8"/>
      <c r="K12" s="8"/>
      <c r="L12" s="8"/>
      <c r="M12" s="8"/>
      <c r="N12" s="8"/>
      <c r="O12" s="8"/>
      <c r="P12" s="9" t="s">
        <v>18</v>
      </c>
      <c r="Q12" s="4" t="s">
        <v>28</v>
      </c>
      <c r="R12" s="4" t="s">
        <v>29</v>
      </c>
      <c r="S12" s="4" t="s">
        <v>29</v>
      </c>
      <c r="T12" s="3">
        <v>100</v>
      </c>
    </row>
    <row r="13" spans="2:20" ht="171" customHeight="1" x14ac:dyDescent="0.25">
      <c r="B13" s="3"/>
      <c r="C13" s="4" t="s">
        <v>30</v>
      </c>
      <c r="D13" s="3"/>
      <c r="E13" s="7">
        <f>G13+I13+K13+M13</f>
        <v>0</v>
      </c>
      <c r="F13" s="7">
        <f>J13+L13</f>
        <v>0</v>
      </c>
      <c r="G13" s="7"/>
      <c r="H13" s="8"/>
      <c r="I13" s="8"/>
      <c r="J13" s="8"/>
      <c r="K13" s="8"/>
      <c r="L13" s="8"/>
      <c r="M13" s="8"/>
      <c r="N13" s="8"/>
      <c r="O13" s="8"/>
      <c r="P13" s="9" t="s">
        <v>18</v>
      </c>
      <c r="Q13" s="4" t="s">
        <v>31</v>
      </c>
      <c r="R13" s="4" t="s">
        <v>32</v>
      </c>
      <c r="S13" s="4" t="s">
        <v>32</v>
      </c>
      <c r="T13" s="3">
        <v>100</v>
      </c>
    </row>
    <row r="14" spans="2:20" ht="171.75" customHeight="1" x14ac:dyDescent="0.25">
      <c r="B14" s="3"/>
      <c r="C14" s="4"/>
      <c r="D14" s="3"/>
      <c r="E14" s="7"/>
      <c r="F14" s="7"/>
      <c r="G14" s="7"/>
      <c r="H14" s="8"/>
      <c r="I14" s="8"/>
      <c r="J14" s="8"/>
      <c r="K14" s="8"/>
      <c r="L14" s="8"/>
      <c r="M14" s="8"/>
      <c r="N14" s="8"/>
      <c r="O14" s="8"/>
      <c r="P14" s="9"/>
      <c r="Q14" s="4" t="s">
        <v>33</v>
      </c>
      <c r="R14" s="4" t="s">
        <v>246</v>
      </c>
      <c r="S14" s="4" t="s">
        <v>246</v>
      </c>
      <c r="T14" s="3">
        <v>100</v>
      </c>
    </row>
    <row r="15" spans="2:20" ht="99" customHeight="1" x14ac:dyDescent="0.25">
      <c r="B15" s="3"/>
      <c r="C15" s="4" t="s">
        <v>34</v>
      </c>
      <c r="D15" s="3"/>
      <c r="E15" s="7">
        <f>G15+I15+K15+M15</f>
        <v>0</v>
      </c>
      <c r="F15" s="7"/>
      <c r="G15" s="7"/>
      <c r="H15" s="8"/>
      <c r="I15" s="8"/>
      <c r="J15" s="8"/>
      <c r="K15" s="8"/>
      <c r="L15" s="8"/>
      <c r="M15" s="8"/>
      <c r="N15" s="8"/>
      <c r="O15" s="8"/>
      <c r="P15" s="9"/>
      <c r="Q15" s="4" t="s">
        <v>35</v>
      </c>
      <c r="R15" s="11" t="s">
        <v>36</v>
      </c>
      <c r="S15" s="4">
        <v>0</v>
      </c>
      <c r="T15" s="3">
        <v>100</v>
      </c>
    </row>
    <row r="16" spans="2:20" ht="161.25" customHeight="1" x14ac:dyDescent="0.25">
      <c r="B16" s="3"/>
      <c r="C16" s="4" t="s">
        <v>37</v>
      </c>
      <c r="D16" s="3"/>
      <c r="E16" s="7">
        <f>G16+I16+K16+M16</f>
        <v>0</v>
      </c>
      <c r="F16" s="7">
        <f>J16+L16</f>
        <v>0</v>
      </c>
      <c r="G16" s="7"/>
      <c r="H16" s="8"/>
      <c r="I16" s="8"/>
      <c r="J16" s="8"/>
      <c r="K16" s="8">
        <v>0</v>
      </c>
      <c r="L16" s="8">
        <v>0</v>
      </c>
      <c r="M16" s="8"/>
      <c r="N16" s="8"/>
      <c r="O16" s="8"/>
      <c r="P16" s="9"/>
      <c r="Q16" s="4" t="s">
        <v>38</v>
      </c>
      <c r="R16" s="11" t="s">
        <v>36</v>
      </c>
      <c r="S16" s="4">
        <v>0</v>
      </c>
      <c r="T16" s="3">
        <v>100</v>
      </c>
    </row>
    <row r="17" spans="2:20" ht="149.25" customHeight="1" x14ac:dyDescent="0.25">
      <c r="B17" s="3"/>
      <c r="C17" s="4" t="s">
        <v>39</v>
      </c>
      <c r="D17" s="3"/>
      <c r="E17" s="7"/>
      <c r="F17" s="7"/>
      <c r="G17" s="7"/>
      <c r="H17" s="8"/>
      <c r="I17" s="8"/>
      <c r="J17" s="8"/>
      <c r="K17" s="8"/>
      <c r="L17" s="8"/>
      <c r="M17" s="8"/>
      <c r="N17" s="8"/>
      <c r="O17" s="8"/>
      <c r="P17" s="9"/>
      <c r="Q17" s="4" t="s">
        <v>40</v>
      </c>
      <c r="R17" s="4">
        <v>100</v>
      </c>
      <c r="S17" s="4">
        <v>100</v>
      </c>
      <c r="T17" s="3">
        <v>100</v>
      </c>
    </row>
    <row r="18" spans="2:20" ht="135" customHeight="1" x14ac:dyDescent="0.25">
      <c r="B18" s="3"/>
      <c r="C18" s="4" t="s">
        <v>41</v>
      </c>
      <c r="D18" s="3"/>
      <c r="E18" s="7"/>
      <c r="F18" s="7"/>
      <c r="G18" s="7"/>
      <c r="H18" s="8"/>
      <c r="I18" s="8"/>
      <c r="J18" s="8"/>
      <c r="K18" s="8"/>
      <c r="L18" s="8"/>
      <c r="M18" s="8"/>
      <c r="N18" s="8"/>
      <c r="O18" s="8"/>
      <c r="P18" s="9"/>
      <c r="Q18" s="4" t="s">
        <v>42</v>
      </c>
      <c r="R18" s="4" t="s">
        <v>29</v>
      </c>
      <c r="S18" s="4" t="s">
        <v>29</v>
      </c>
      <c r="T18" s="3">
        <v>100</v>
      </c>
    </row>
    <row r="19" spans="2:20" ht="113.25" customHeight="1" x14ac:dyDescent="0.25">
      <c r="B19" s="3"/>
      <c r="C19" s="4" t="s">
        <v>43</v>
      </c>
      <c r="D19" s="3"/>
      <c r="E19" s="7">
        <f>G19+I19+K19+M19</f>
        <v>260714.9</v>
      </c>
      <c r="F19" s="7">
        <f>H19+J19+L19</f>
        <v>256451.9</v>
      </c>
      <c r="G19" s="7">
        <f>G20+G22+G23</f>
        <v>5901.4</v>
      </c>
      <c r="H19" s="8">
        <f>H20+H22+H23</f>
        <v>5901.4</v>
      </c>
      <c r="I19" s="8">
        <f>I20+I21+I22+I23</f>
        <v>201723</v>
      </c>
      <c r="J19" s="8">
        <f>J20+J21+J22+J23</f>
        <v>197460.1</v>
      </c>
      <c r="K19" s="8">
        <f>K20+K21+K22+K23</f>
        <v>53090.5</v>
      </c>
      <c r="L19" s="8">
        <f>L20+L21+L22+L23</f>
        <v>53090.400000000001</v>
      </c>
      <c r="M19" s="8"/>
      <c r="N19" s="8"/>
      <c r="O19" s="8"/>
      <c r="P19" s="9">
        <f>F19/E19*100</f>
        <v>98.364880564938943</v>
      </c>
      <c r="Q19" s="4"/>
      <c r="R19" s="4"/>
      <c r="S19" s="4"/>
      <c r="T19" s="3"/>
    </row>
    <row r="20" spans="2:20" ht="111.75" customHeight="1" x14ac:dyDescent="0.25">
      <c r="B20" s="3"/>
      <c r="C20" s="4" t="s">
        <v>44</v>
      </c>
      <c r="D20" s="3"/>
      <c r="E20" s="7">
        <f>G20+I20+K20+M20</f>
        <v>7556</v>
      </c>
      <c r="F20" s="7">
        <f>J20+L20</f>
        <v>7556</v>
      </c>
      <c r="G20" s="7"/>
      <c r="H20" s="8"/>
      <c r="I20" s="8">
        <v>3456</v>
      </c>
      <c r="J20" s="8">
        <v>3456</v>
      </c>
      <c r="K20" s="8">
        <v>4100</v>
      </c>
      <c r="L20" s="8">
        <v>4100</v>
      </c>
      <c r="M20" s="8"/>
      <c r="N20" s="8"/>
      <c r="O20" s="8"/>
      <c r="P20" s="9">
        <f>F20/E20*100</f>
        <v>100</v>
      </c>
      <c r="Q20" s="4" t="s">
        <v>45</v>
      </c>
      <c r="R20" s="4">
        <v>100</v>
      </c>
      <c r="S20" s="4">
        <v>100</v>
      </c>
      <c r="T20" s="3">
        <v>100</v>
      </c>
    </row>
    <row r="21" spans="2:20" ht="162.75" customHeight="1" x14ac:dyDescent="0.25">
      <c r="B21" s="3"/>
      <c r="C21" s="4" t="s">
        <v>46</v>
      </c>
      <c r="D21" s="3"/>
      <c r="E21" s="7">
        <f>G21+I21+K21+M21</f>
        <v>42834</v>
      </c>
      <c r="F21" s="7">
        <f>J21+L21</f>
        <v>42834</v>
      </c>
      <c r="G21" s="7"/>
      <c r="H21" s="8"/>
      <c r="I21" s="8"/>
      <c r="J21" s="8"/>
      <c r="K21" s="8">
        <v>42834</v>
      </c>
      <c r="L21" s="8">
        <v>42834</v>
      </c>
      <c r="M21" s="8"/>
      <c r="N21" s="8"/>
      <c r="O21" s="8"/>
      <c r="P21" s="9">
        <f>F21/E21*100</f>
        <v>100</v>
      </c>
      <c r="Q21" s="4" t="s">
        <v>47</v>
      </c>
      <c r="R21" s="4">
        <v>100</v>
      </c>
      <c r="S21" s="4">
        <v>100</v>
      </c>
      <c r="T21" s="3">
        <v>100</v>
      </c>
    </row>
    <row r="22" spans="2:20" ht="143.25" customHeight="1" x14ac:dyDescent="0.25">
      <c r="B22" s="3"/>
      <c r="C22" s="4" t="s">
        <v>48</v>
      </c>
      <c r="D22" s="3"/>
      <c r="E22" s="7"/>
      <c r="F22" s="7"/>
      <c r="G22" s="7"/>
      <c r="H22" s="8"/>
      <c r="I22" s="8"/>
      <c r="J22" s="8"/>
      <c r="K22" s="8"/>
      <c r="L22" s="8"/>
      <c r="M22" s="8"/>
      <c r="N22" s="8"/>
      <c r="O22" s="8"/>
      <c r="P22" s="9"/>
      <c r="Q22" s="4" t="s">
        <v>247</v>
      </c>
      <c r="R22" s="4">
        <v>100</v>
      </c>
      <c r="S22" s="13">
        <v>100</v>
      </c>
      <c r="T22" s="3">
        <v>100</v>
      </c>
    </row>
    <row r="23" spans="2:20" ht="135" customHeight="1" x14ac:dyDescent="0.25">
      <c r="B23" s="3"/>
      <c r="C23" s="4" t="s">
        <v>49</v>
      </c>
      <c r="D23" s="3"/>
      <c r="E23" s="7">
        <f>G23+I23+K23+M23</f>
        <v>210324.9</v>
      </c>
      <c r="F23" s="7">
        <f>H23+J23+L23</f>
        <v>206061.9</v>
      </c>
      <c r="G23" s="7">
        <v>5901.4</v>
      </c>
      <c r="H23" s="8">
        <v>5901.4</v>
      </c>
      <c r="I23" s="8">
        <v>198267</v>
      </c>
      <c r="J23" s="8">
        <v>194004.1</v>
      </c>
      <c r="K23" s="8">
        <v>6156.5</v>
      </c>
      <c r="L23" s="8">
        <v>6156.4</v>
      </c>
      <c r="M23" s="8"/>
      <c r="N23" s="8"/>
      <c r="O23" s="8"/>
      <c r="P23" s="9">
        <f>F23/E23*100</f>
        <v>97.973135848394548</v>
      </c>
      <c r="Q23" s="4" t="s">
        <v>50</v>
      </c>
      <c r="R23" s="4">
        <v>100</v>
      </c>
      <c r="S23" s="13">
        <v>98</v>
      </c>
      <c r="T23" s="81">
        <f>S23/R23*100</f>
        <v>98</v>
      </c>
    </row>
    <row r="24" spans="2:20" ht="157.5" customHeight="1" x14ac:dyDescent="0.25">
      <c r="B24" s="3"/>
      <c r="C24" s="4" t="s">
        <v>51</v>
      </c>
      <c r="D24" s="3"/>
      <c r="E24" s="7">
        <f>G24+I24+K24+M24</f>
        <v>30765.9</v>
      </c>
      <c r="F24" s="7">
        <f>J24+L24</f>
        <v>30765.9</v>
      </c>
      <c r="G24" s="7"/>
      <c r="H24" s="8"/>
      <c r="I24" s="8"/>
      <c r="J24" s="8"/>
      <c r="K24" s="8">
        <f>K25+K26</f>
        <v>30765.9</v>
      </c>
      <c r="L24" s="8">
        <f>L25+L26</f>
        <v>30765.9</v>
      </c>
      <c r="M24" s="8"/>
      <c r="N24" s="8"/>
      <c r="O24" s="8"/>
      <c r="P24" s="9">
        <f>F24/E24*100</f>
        <v>100</v>
      </c>
      <c r="Q24" s="4" t="s">
        <v>52</v>
      </c>
      <c r="R24" s="4">
        <v>100</v>
      </c>
      <c r="S24" s="4">
        <v>100</v>
      </c>
      <c r="T24" s="3">
        <v>100</v>
      </c>
    </row>
    <row r="25" spans="2:20" ht="102" customHeight="1" x14ac:dyDescent="0.25">
      <c r="B25" s="3"/>
      <c r="C25" s="4" t="s">
        <v>90</v>
      </c>
      <c r="D25" s="3"/>
      <c r="E25" s="7">
        <f>G25+I25+K25+M25</f>
        <v>5130</v>
      </c>
      <c r="F25" s="7">
        <f>J25+L25</f>
        <v>5130</v>
      </c>
      <c r="G25" s="7"/>
      <c r="H25" s="8"/>
      <c r="I25" s="8"/>
      <c r="J25" s="8"/>
      <c r="K25" s="8">
        <v>5130</v>
      </c>
      <c r="L25" s="8">
        <v>5130</v>
      </c>
      <c r="M25" s="8"/>
      <c r="N25" s="8"/>
      <c r="O25" s="8"/>
      <c r="P25" s="12">
        <f>F25/E25*100</f>
        <v>100</v>
      </c>
      <c r="Q25" s="4" t="s">
        <v>91</v>
      </c>
      <c r="R25" s="4">
        <v>100</v>
      </c>
      <c r="S25" s="4">
        <v>100</v>
      </c>
      <c r="T25" s="3">
        <v>100</v>
      </c>
    </row>
    <row r="26" spans="2:20" ht="130.5" customHeight="1" x14ac:dyDescent="0.25">
      <c r="B26" s="3"/>
      <c r="C26" s="4" t="s">
        <v>92</v>
      </c>
      <c r="D26" s="3"/>
      <c r="E26" s="7">
        <f>G26+I26+K26+M26</f>
        <v>25635.9</v>
      </c>
      <c r="F26" s="7">
        <f>J26+L26</f>
        <v>25635.9</v>
      </c>
      <c r="G26" s="7"/>
      <c r="H26" s="8"/>
      <c r="I26" s="8"/>
      <c r="J26" s="8"/>
      <c r="K26" s="8">
        <v>25635.9</v>
      </c>
      <c r="L26" s="8">
        <v>25635.9</v>
      </c>
      <c r="M26" s="8"/>
      <c r="N26" s="8"/>
      <c r="O26" s="8"/>
      <c r="P26" s="12">
        <f>F26/E26*100</f>
        <v>100</v>
      </c>
      <c r="Q26" s="4" t="s">
        <v>91</v>
      </c>
      <c r="R26" s="4">
        <v>100</v>
      </c>
      <c r="S26" s="4">
        <v>89</v>
      </c>
      <c r="T26" s="3">
        <v>100</v>
      </c>
    </row>
    <row r="27" spans="2:20" ht="99" customHeight="1" x14ac:dyDescent="0.25">
      <c r="B27" s="3"/>
      <c r="C27" s="4" t="s">
        <v>53</v>
      </c>
      <c r="D27" s="3"/>
      <c r="E27" s="3">
        <f>G27+I27+K27+M27</f>
        <v>5807.9000000000005</v>
      </c>
      <c r="F27" s="3">
        <f>J27+L27</f>
        <v>5745.8</v>
      </c>
      <c r="G27" s="3"/>
      <c r="H27" s="4"/>
      <c r="I27" s="4">
        <v>62.6</v>
      </c>
      <c r="J27" s="4">
        <v>62.6</v>
      </c>
      <c r="K27" s="4">
        <v>5745.3</v>
      </c>
      <c r="L27" s="4">
        <v>5683.2</v>
      </c>
      <c r="M27" s="4"/>
      <c r="N27" s="4"/>
      <c r="O27" s="4"/>
      <c r="P27" s="12">
        <f>F27/E27*100</f>
        <v>98.930766714302933</v>
      </c>
      <c r="Q27" s="4" t="s">
        <v>54</v>
      </c>
      <c r="R27" s="11" t="s">
        <v>55</v>
      </c>
      <c r="S27" s="4">
        <v>98.9</v>
      </c>
      <c r="T27" s="3">
        <v>100</v>
      </c>
    </row>
    <row r="28" spans="2:20" ht="165" customHeight="1" x14ac:dyDescent="0.25">
      <c r="B28" s="58" t="s">
        <v>116</v>
      </c>
      <c r="C28" s="82" t="s">
        <v>75</v>
      </c>
      <c r="D28" s="83" t="s">
        <v>109</v>
      </c>
      <c r="E28" s="39">
        <v>2907.2</v>
      </c>
      <c r="F28" s="56">
        <v>2907.2</v>
      </c>
      <c r="G28" s="84"/>
      <c r="H28" s="84"/>
      <c r="I28" s="84"/>
      <c r="J28" s="84"/>
      <c r="K28" s="85">
        <v>2907.2</v>
      </c>
      <c r="L28" s="85">
        <v>2907.2</v>
      </c>
      <c r="M28" s="85">
        <v>0</v>
      </c>
      <c r="N28" s="85">
        <v>0</v>
      </c>
      <c r="O28" s="85">
        <v>100</v>
      </c>
      <c r="P28" s="86">
        <v>100</v>
      </c>
      <c r="Q28" s="88" t="s">
        <v>248</v>
      </c>
      <c r="R28" s="89">
        <v>10</v>
      </c>
      <c r="S28" s="89">
        <v>10</v>
      </c>
      <c r="T28" s="89">
        <v>100</v>
      </c>
    </row>
    <row r="29" spans="2:20" ht="114.75" customHeight="1" x14ac:dyDescent="0.25">
      <c r="B29" s="17"/>
      <c r="C29" s="17" t="s">
        <v>110</v>
      </c>
      <c r="D29" s="18" t="s">
        <v>249</v>
      </c>
      <c r="E29" s="18" t="s">
        <v>250</v>
      </c>
      <c r="F29" s="19">
        <v>150</v>
      </c>
      <c r="G29" s="19"/>
      <c r="H29" s="19"/>
      <c r="I29" s="19"/>
      <c r="J29" s="19"/>
      <c r="K29" s="14">
        <v>150</v>
      </c>
      <c r="L29" s="14">
        <v>150</v>
      </c>
      <c r="M29" s="14"/>
      <c r="N29" s="14"/>
      <c r="O29" s="14"/>
      <c r="P29" s="14"/>
      <c r="Q29" s="30" t="s">
        <v>251</v>
      </c>
      <c r="R29" s="20">
        <v>3</v>
      </c>
      <c r="S29" s="20">
        <v>3</v>
      </c>
      <c r="T29" s="20">
        <v>100</v>
      </c>
    </row>
    <row r="30" spans="2:20" ht="99.75" customHeight="1" x14ac:dyDescent="0.25">
      <c r="B30" s="17"/>
      <c r="C30" s="17" t="s">
        <v>111</v>
      </c>
      <c r="D30" s="18" t="s">
        <v>249</v>
      </c>
      <c r="E30" s="18"/>
      <c r="F30" s="19"/>
      <c r="G30" s="19"/>
      <c r="H30" s="19"/>
      <c r="I30" s="19"/>
      <c r="J30" s="19"/>
      <c r="K30" s="14"/>
      <c r="L30" s="14"/>
      <c r="M30" s="14"/>
      <c r="N30" s="14"/>
      <c r="O30" s="14"/>
      <c r="P30" s="14"/>
      <c r="Q30" s="30"/>
      <c r="R30" s="20"/>
      <c r="S30" s="20"/>
      <c r="T30" s="20"/>
    </row>
    <row r="31" spans="2:20" ht="111.75" customHeight="1" x14ac:dyDescent="0.25">
      <c r="B31" s="17"/>
      <c r="C31" s="17" t="s">
        <v>112</v>
      </c>
      <c r="D31" s="18" t="s">
        <v>249</v>
      </c>
      <c r="E31" s="18" t="s">
        <v>252</v>
      </c>
      <c r="F31" s="19">
        <v>150</v>
      </c>
      <c r="G31" s="19"/>
      <c r="H31" s="19"/>
      <c r="I31" s="19"/>
      <c r="J31" s="19"/>
      <c r="K31" s="19">
        <v>150</v>
      </c>
      <c r="L31" s="14">
        <v>150</v>
      </c>
      <c r="M31" s="14"/>
      <c r="N31" s="14"/>
      <c r="O31" s="14"/>
      <c r="P31" s="14"/>
      <c r="Q31" s="31" t="s">
        <v>76</v>
      </c>
      <c r="R31" s="87">
        <v>11</v>
      </c>
      <c r="S31" s="87">
        <v>11</v>
      </c>
      <c r="T31" s="14">
        <v>100</v>
      </c>
    </row>
    <row r="32" spans="2:20" ht="131.25" customHeight="1" x14ac:dyDescent="0.25">
      <c r="B32" s="17"/>
      <c r="C32" s="17" t="s">
        <v>113</v>
      </c>
      <c r="D32" s="18" t="s">
        <v>249</v>
      </c>
      <c r="E32" s="18"/>
      <c r="F32" s="19"/>
      <c r="G32" s="19"/>
      <c r="H32" s="19"/>
      <c r="I32" s="19"/>
      <c r="J32" s="19"/>
      <c r="K32" s="19"/>
      <c r="L32" s="14"/>
      <c r="M32" s="14"/>
      <c r="N32" s="14"/>
      <c r="O32" s="14"/>
      <c r="P32" s="14"/>
      <c r="Q32" s="31"/>
      <c r="R32" s="20"/>
      <c r="S32" s="20"/>
      <c r="T32" s="14"/>
    </row>
    <row r="33" spans="2:20" ht="111.75" customHeight="1" x14ac:dyDescent="0.25">
      <c r="B33" s="17"/>
      <c r="C33" s="17" t="s">
        <v>114</v>
      </c>
      <c r="D33" s="18" t="s">
        <v>249</v>
      </c>
      <c r="E33" s="18" t="s">
        <v>253</v>
      </c>
      <c r="F33" s="19">
        <v>2757.2</v>
      </c>
      <c r="G33" s="19"/>
      <c r="H33" s="19"/>
      <c r="I33" s="19"/>
      <c r="J33" s="19"/>
      <c r="K33" s="19">
        <v>2757.2</v>
      </c>
      <c r="L33" s="19">
        <v>2757.2</v>
      </c>
      <c r="M33" s="19"/>
      <c r="N33" s="19"/>
      <c r="O33" s="19">
        <v>100</v>
      </c>
      <c r="P33" s="19">
        <v>100</v>
      </c>
      <c r="Q33" s="19" t="s">
        <v>88</v>
      </c>
      <c r="R33" s="23">
        <v>86</v>
      </c>
      <c r="S33" s="23">
        <v>86</v>
      </c>
      <c r="T33" s="23">
        <v>100</v>
      </c>
    </row>
    <row r="34" spans="2:20" ht="136.5" customHeight="1" x14ac:dyDescent="0.25">
      <c r="B34" s="17"/>
      <c r="C34" s="17" t="s">
        <v>115</v>
      </c>
      <c r="D34" s="18" t="s">
        <v>249</v>
      </c>
      <c r="E34" s="18" t="s">
        <v>253</v>
      </c>
      <c r="F34" s="19">
        <v>2757.2</v>
      </c>
      <c r="G34" s="19"/>
      <c r="H34" s="19"/>
      <c r="I34" s="19"/>
      <c r="J34" s="19"/>
      <c r="K34" s="19">
        <v>2757.2</v>
      </c>
      <c r="L34" s="19">
        <v>2757.2</v>
      </c>
      <c r="M34" s="19"/>
      <c r="N34" s="19"/>
      <c r="O34" s="19">
        <v>100</v>
      </c>
      <c r="P34" s="19">
        <v>100</v>
      </c>
      <c r="Q34" s="19" t="s">
        <v>76</v>
      </c>
      <c r="R34" s="19">
        <v>11</v>
      </c>
      <c r="S34" s="19">
        <v>11</v>
      </c>
      <c r="T34" s="23">
        <v>100</v>
      </c>
    </row>
    <row r="35" spans="2:20" ht="122.25" customHeight="1" x14ac:dyDescent="0.25">
      <c r="B35" s="33">
        <v>3</v>
      </c>
      <c r="C35" s="32" t="s">
        <v>186</v>
      </c>
      <c r="D35" s="59" t="s">
        <v>89</v>
      </c>
      <c r="E35" s="59">
        <f>E36+E41+E53+E61+E68</f>
        <v>62268.400000000009</v>
      </c>
      <c r="F35" s="59">
        <f>F36+F41+F53+F61+F68</f>
        <v>62078.1</v>
      </c>
      <c r="G35" s="59">
        <f t="shared" ref="G35:H35" si="3">G36+G41+G54+G63+G71</f>
        <v>213.9</v>
      </c>
      <c r="H35" s="60">
        <f t="shared" si="3"/>
        <v>213.9</v>
      </c>
      <c r="I35" s="59">
        <f>I36+I41+I53+I61+I68</f>
        <v>486.7</v>
      </c>
      <c r="J35" s="59">
        <f>J36+J41+J53+J61+J68</f>
        <v>486.7</v>
      </c>
      <c r="K35" s="59">
        <f>K36+K41+K53+K61+K68</f>
        <v>61567.8</v>
      </c>
      <c r="L35" s="59">
        <f>L36+L41+L53+L61+L68</f>
        <v>61377.5</v>
      </c>
      <c r="M35" s="61"/>
      <c r="N35" s="61"/>
      <c r="O35" s="61"/>
      <c r="P35" s="60">
        <f>F35/E35*100</f>
        <v>99.694387522403005</v>
      </c>
      <c r="Q35" s="35" t="s">
        <v>57</v>
      </c>
      <c r="R35" s="35">
        <v>86.5</v>
      </c>
      <c r="S35" s="35">
        <v>87</v>
      </c>
      <c r="T35" s="34">
        <v>100.6</v>
      </c>
    </row>
    <row r="36" spans="2:20" ht="96.75" customHeight="1" x14ac:dyDescent="0.25">
      <c r="B36" s="37">
        <v>1</v>
      </c>
      <c r="C36" s="36" t="s">
        <v>144</v>
      </c>
      <c r="D36" s="91" t="s">
        <v>254</v>
      </c>
      <c r="E36" s="92">
        <v>5870.8</v>
      </c>
      <c r="F36" s="92">
        <v>5859.9000000000005</v>
      </c>
      <c r="G36" s="92">
        <v>0</v>
      </c>
      <c r="H36" s="93">
        <v>0</v>
      </c>
      <c r="I36" s="93">
        <v>116.6</v>
      </c>
      <c r="J36" s="93">
        <v>116.6</v>
      </c>
      <c r="K36" s="93">
        <v>5754.2</v>
      </c>
      <c r="L36" s="93">
        <v>5743.3</v>
      </c>
      <c r="M36" s="93"/>
      <c r="N36" s="93"/>
      <c r="O36" s="93"/>
      <c r="P36" s="93">
        <v>99.814335354636512</v>
      </c>
      <c r="Q36" s="36" t="s">
        <v>58</v>
      </c>
      <c r="R36" s="36">
        <v>6.7</v>
      </c>
      <c r="S36" s="36">
        <v>6.7</v>
      </c>
      <c r="T36" s="37">
        <v>100</v>
      </c>
    </row>
    <row r="37" spans="2:20" ht="81.75" customHeight="1" x14ac:dyDescent="0.25">
      <c r="B37" s="37">
        <v>1</v>
      </c>
      <c r="C37" s="36" t="s">
        <v>282</v>
      </c>
      <c r="D37" s="91" t="s">
        <v>254</v>
      </c>
      <c r="E37" s="94">
        <v>5870.8</v>
      </c>
      <c r="F37" s="94">
        <v>5859.9</v>
      </c>
      <c r="G37" s="91"/>
      <c r="H37" s="94"/>
      <c r="I37" s="94">
        <v>116.6</v>
      </c>
      <c r="J37" s="94">
        <v>116.6</v>
      </c>
      <c r="K37" s="94">
        <v>5754.2</v>
      </c>
      <c r="L37" s="94">
        <v>5743.3</v>
      </c>
      <c r="M37" s="94"/>
      <c r="N37" s="94"/>
      <c r="O37" s="94"/>
      <c r="P37" s="94">
        <v>99.8</v>
      </c>
      <c r="Q37" s="36" t="s">
        <v>59</v>
      </c>
      <c r="R37" s="36">
        <v>119</v>
      </c>
      <c r="S37" s="36">
        <v>121</v>
      </c>
      <c r="T37" s="37">
        <v>101.7</v>
      </c>
    </row>
    <row r="38" spans="2:20" ht="78" customHeight="1" x14ac:dyDescent="0.25">
      <c r="B38" s="95" t="s">
        <v>117</v>
      </c>
      <c r="C38" s="36" t="s">
        <v>145</v>
      </c>
      <c r="D38" s="91" t="s">
        <v>254</v>
      </c>
      <c r="E38" s="91"/>
      <c r="F38" s="91"/>
      <c r="G38" s="91"/>
      <c r="H38" s="94"/>
      <c r="I38" s="94"/>
      <c r="J38" s="94"/>
      <c r="K38" s="94"/>
      <c r="L38" s="94"/>
      <c r="M38" s="94"/>
      <c r="N38" s="94"/>
      <c r="O38" s="94"/>
      <c r="P38" s="94"/>
      <c r="Q38" s="36" t="s">
        <v>58</v>
      </c>
      <c r="R38" s="36">
        <v>6.7</v>
      </c>
      <c r="S38" s="36">
        <v>6.7</v>
      </c>
      <c r="T38" s="37">
        <v>100</v>
      </c>
    </row>
    <row r="39" spans="2:20" ht="60" customHeight="1" x14ac:dyDescent="0.25">
      <c r="B39" s="95" t="s">
        <v>118</v>
      </c>
      <c r="C39" s="36" t="s">
        <v>146</v>
      </c>
      <c r="D39" s="91" t="s">
        <v>254</v>
      </c>
      <c r="E39" s="91"/>
      <c r="F39" s="91"/>
      <c r="G39" s="91"/>
      <c r="H39" s="94"/>
      <c r="I39" s="94"/>
      <c r="J39" s="94"/>
      <c r="K39" s="91"/>
      <c r="L39" s="91"/>
      <c r="M39" s="94"/>
      <c r="N39" s="94"/>
      <c r="O39" s="94"/>
      <c r="P39" s="94"/>
      <c r="Q39" s="36" t="s">
        <v>119</v>
      </c>
      <c r="R39" s="36">
        <v>90</v>
      </c>
      <c r="S39" s="36">
        <v>90</v>
      </c>
      <c r="T39" s="37">
        <v>100</v>
      </c>
    </row>
    <row r="40" spans="2:20" ht="93" customHeight="1" x14ac:dyDescent="0.25">
      <c r="B40" s="95" t="s">
        <v>120</v>
      </c>
      <c r="C40" s="36" t="s">
        <v>147</v>
      </c>
      <c r="D40" s="91" t="s">
        <v>254</v>
      </c>
      <c r="E40" s="92"/>
      <c r="F40" s="92"/>
      <c r="G40" s="92"/>
      <c r="H40" s="93"/>
      <c r="I40" s="93"/>
      <c r="J40" s="93"/>
      <c r="K40" s="93"/>
      <c r="L40" s="93"/>
      <c r="M40" s="93"/>
      <c r="N40" s="93"/>
      <c r="O40" s="93"/>
      <c r="P40" s="93"/>
      <c r="Q40" s="36" t="s">
        <v>60</v>
      </c>
      <c r="R40" s="36">
        <v>46697</v>
      </c>
      <c r="S40" s="36">
        <v>46795.1</v>
      </c>
      <c r="T40" s="90">
        <v>100.21007773518642</v>
      </c>
    </row>
    <row r="41" spans="2:20" ht="78" customHeight="1" x14ac:dyDescent="0.25">
      <c r="B41" s="37">
        <v>2</v>
      </c>
      <c r="C41" s="36" t="s">
        <v>148</v>
      </c>
      <c r="D41" s="91" t="s">
        <v>254</v>
      </c>
      <c r="E41" s="92">
        <v>38064.200000000004</v>
      </c>
      <c r="F41" s="92">
        <v>38038.1</v>
      </c>
      <c r="G41" s="92"/>
      <c r="H41" s="93"/>
      <c r="I41" s="93">
        <v>87.9</v>
      </c>
      <c r="J41" s="93">
        <v>87.9</v>
      </c>
      <c r="K41" s="93">
        <v>37976.300000000003</v>
      </c>
      <c r="L41" s="93">
        <v>37950.199999999997</v>
      </c>
      <c r="M41" s="93"/>
      <c r="N41" s="93"/>
      <c r="O41" s="93"/>
      <c r="P41" s="93">
        <v>99.931431633923722</v>
      </c>
      <c r="Q41" s="36" t="s">
        <v>121</v>
      </c>
      <c r="R41" s="36">
        <v>182680</v>
      </c>
      <c r="S41" s="36">
        <v>182680</v>
      </c>
      <c r="T41" s="37">
        <v>100</v>
      </c>
    </row>
    <row r="42" spans="2:20" ht="63.75" customHeight="1" x14ac:dyDescent="0.25">
      <c r="B42" s="37">
        <v>1</v>
      </c>
      <c r="C42" s="36" t="s">
        <v>283</v>
      </c>
      <c r="D42" s="91" t="s">
        <v>254</v>
      </c>
      <c r="E42" s="94" t="s">
        <v>255</v>
      </c>
      <c r="F42" s="94" t="s">
        <v>256</v>
      </c>
      <c r="G42" s="91"/>
      <c r="H42" s="94"/>
      <c r="I42" s="94">
        <v>87.9</v>
      </c>
      <c r="J42" s="94">
        <v>87.9</v>
      </c>
      <c r="K42" s="94">
        <v>20990.2</v>
      </c>
      <c r="L42" s="94">
        <v>20981.5</v>
      </c>
      <c r="M42" s="94"/>
      <c r="N42" s="94"/>
      <c r="O42" s="94"/>
      <c r="P42" s="94">
        <v>100</v>
      </c>
      <c r="Q42" s="36" t="s">
        <v>122</v>
      </c>
      <c r="R42" s="36">
        <v>3895</v>
      </c>
      <c r="S42" s="36">
        <v>3897</v>
      </c>
      <c r="T42" s="37">
        <v>100</v>
      </c>
    </row>
    <row r="43" spans="2:20" ht="71.25" customHeight="1" x14ac:dyDescent="0.25">
      <c r="B43" s="37" t="s">
        <v>123</v>
      </c>
      <c r="C43" s="36" t="s">
        <v>149</v>
      </c>
      <c r="D43" s="91" t="s">
        <v>254</v>
      </c>
      <c r="E43" s="91"/>
      <c r="F43" s="91"/>
      <c r="G43" s="91"/>
      <c r="H43" s="94"/>
      <c r="I43" s="94"/>
      <c r="J43" s="94"/>
      <c r="K43" s="94"/>
      <c r="L43" s="94"/>
      <c r="M43" s="94"/>
      <c r="N43" s="94"/>
      <c r="O43" s="94"/>
      <c r="P43" s="94"/>
      <c r="Q43" s="36" t="s">
        <v>61</v>
      </c>
      <c r="R43" s="36">
        <v>14</v>
      </c>
      <c r="S43" s="36">
        <v>14</v>
      </c>
      <c r="T43" s="37">
        <v>100</v>
      </c>
    </row>
    <row r="44" spans="2:20" ht="81.75" customHeight="1" x14ac:dyDescent="0.25">
      <c r="B44" s="95" t="s">
        <v>118</v>
      </c>
      <c r="C44" s="36" t="s">
        <v>150</v>
      </c>
      <c r="D44" s="91" t="s">
        <v>254</v>
      </c>
      <c r="E44" s="91"/>
      <c r="F44" s="91"/>
      <c r="G44" s="91"/>
      <c r="H44" s="94"/>
      <c r="I44" s="94"/>
      <c r="J44" s="94"/>
      <c r="K44" s="94"/>
      <c r="L44" s="94"/>
      <c r="M44" s="94"/>
      <c r="N44" s="94"/>
      <c r="O44" s="94"/>
      <c r="P44" s="94"/>
      <c r="Q44" s="36" t="s">
        <v>124</v>
      </c>
      <c r="R44" s="36">
        <v>74.099999999999994</v>
      </c>
      <c r="S44" s="36">
        <v>74.599999999999994</v>
      </c>
      <c r="T44" s="37">
        <v>100.7</v>
      </c>
    </row>
    <row r="45" spans="2:20" ht="80.25" customHeight="1" x14ac:dyDescent="0.25">
      <c r="B45" s="95" t="s">
        <v>120</v>
      </c>
      <c r="C45" s="36" t="s">
        <v>151</v>
      </c>
      <c r="D45" s="91" t="s">
        <v>254</v>
      </c>
      <c r="E45" s="91"/>
      <c r="F45" s="91"/>
      <c r="G45" s="91"/>
      <c r="H45" s="94"/>
      <c r="I45" s="94"/>
      <c r="J45" s="94"/>
      <c r="K45" s="94"/>
      <c r="L45" s="94"/>
      <c r="M45" s="94"/>
      <c r="N45" s="94"/>
      <c r="O45" s="94"/>
      <c r="P45" s="94"/>
      <c r="Q45" s="36" t="s">
        <v>125</v>
      </c>
      <c r="R45" s="36">
        <v>3</v>
      </c>
      <c r="S45" s="36">
        <v>8</v>
      </c>
      <c r="T45" s="37">
        <v>266.7</v>
      </c>
    </row>
    <row r="46" spans="2:20" ht="60" customHeight="1" x14ac:dyDescent="0.25">
      <c r="B46" s="95" t="s">
        <v>126</v>
      </c>
      <c r="C46" s="36" t="s">
        <v>152</v>
      </c>
      <c r="D46" s="91" t="s">
        <v>254</v>
      </c>
      <c r="E46" s="91"/>
      <c r="F46" s="91"/>
      <c r="G46" s="91"/>
      <c r="H46" s="94"/>
      <c r="I46" s="94"/>
      <c r="J46" s="94"/>
      <c r="K46" s="94"/>
      <c r="L46" s="94"/>
      <c r="M46" s="94"/>
      <c r="N46" s="94"/>
      <c r="O46" s="94"/>
      <c r="P46" s="94"/>
      <c r="Q46" s="36" t="s">
        <v>127</v>
      </c>
      <c r="R46" s="36">
        <v>40</v>
      </c>
      <c r="S46" s="36">
        <v>40</v>
      </c>
      <c r="T46" s="37">
        <v>100</v>
      </c>
    </row>
    <row r="47" spans="2:20" ht="80.25" customHeight="1" x14ac:dyDescent="0.25">
      <c r="B47" s="95" t="s">
        <v>128</v>
      </c>
      <c r="C47" s="36" t="s">
        <v>257</v>
      </c>
      <c r="D47" s="91" t="s">
        <v>254</v>
      </c>
      <c r="E47" s="91"/>
      <c r="F47" s="91"/>
      <c r="G47" s="91"/>
      <c r="H47" s="94"/>
      <c r="I47" s="94"/>
      <c r="J47" s="94"/>
      <c r="K47" s="94"/>
      <c r="L47" s="94"/>
      <c r="M47" s="94"/>
      <c r="N47" s="94"/>
      <c r="O47" s="94"/>
      <c r="P47" s="94"/>
      <c r="Q47" s="36" t="s">
        <v>119</v>
      </c>
      <c r="R47" s="36">
        <v>90</v>
      </c>
      <c r="S47" s="36">
        <v>90</v>
      </c>
      <c r="T47" s="37">
        <v>100</v>
      </c>
    </row>
    <row r="48" spans="2:20" ht="114.75" customHeight="1" x14ac:dyDescent="0.25">
      <c r="B48" s="95" t="s">
        <v>129</v>
      </c>
      <c r="C48" s="96" t="s">
        <v>258</v>
      </c>
      <c r="D48" s="91" t="s">
        <v>254</v>
      </c>
      <c r="E48" s="94"/>
      <c r="F48" s="94"/>
      <c r="G48" s="91"/>
      <c r="H48" s="94"/>
      <c r="I48" s="94"/>
      <c r="J48" s="94"/>
      <c r="K48" s="94"/>
      <c r="L48" s="94"/>
      <c r="M48" s="94"/>
      <c r="N48" s="94"/>
      <c r="O48" s="94"/>
      <c r="P48" s="94"/>
      <c r="Q48" s="36" t="s">
        <v>60</v>
      </c>
      <c r="R48" s="36">
        <v>38292</v>
      </c>
      <c r="S48" s="36">
        <v>38292.400000000001</v>
      </c>
      <c r="T48" s="90">
        <v>100.00104460461716</v>
      </c>
    </row>
    <row r="49" spans="2:20" ht="60" customHeight="1" x14ac:dyDescent="0.25">
      <c r="B49" s="95" t="s">
        <v>116</v>
      </c>
      <c r="C49" s="36" t="s">
        <v>153</v>
      </c>
      <c r="D49" s="91" t="s">
        <v>254</v>
      </c>
      <c r="E49" s="92">
        <v>0</v>
      </c>
      <c r="F49" s="92">
        <v>0</v>
      </c>
      <c r="G49" s="92"/>
      <c r="H49" s="93"/>
      <c r="I49" s="93"/>
      <c r="J49" s="93"/>
      <c r="K49" s="93">
        <v>0</v>
      </c>
      <c r="L49" s="93">
        <v>0</v>
      </c>
      <c r="M49" s="93"/>
      <c r="N49" s="93"/>
      <c r="O49" s="93"/>
      <c r="P49" s="94"/>
      <c r="Q49" s="36" t="s">
        <v>62</v>
      </c>
      <c r="R49" s="36">
        <v>86.5</v>
      </c>
      <c r="S49" s="36">
        <v>87</v>
      </c>
      <c r="T49" s="37">
        <v>100.6</v>
      </c>
    </row>
    <row r="50" spans="2:20" ht="60" customHeight="1" x14ac:dyDescent="0.25">
      <c r="B50" s="95" t="s">
        <v>130</v>
      </c>
      <c r="C50" s="36" t="s">
        <v>154</v>
      </c>
      <c r="D50" s="91" t="s">
        <v>254</v>
      </c>
      <c r="E50" s="91"/>
      <c r="F50" s="91"/>
      <c r="G50" s="91"/>
      <c r="H50" s="94"/>
      <c r="I50" s="94"/>
      <c r="J50" s="94"/>
      <c r="K50" s="94"/>
      <c r="L50" s="94"/>
      <c r="M50" s="94"/>
      <c r="N50" s="94"/>
      <c r="O50" s="94"/>
      <c r="P50" s="94"/>
      <c r="Q50" s="36" t="s">
        <v>62</v>
      </c>
      <c r="R50" s="36">
        <v>86.5</v>
      </c>
      <c r="S50" s="36">
        <v>87</v>
      </c>
      <c r="T50" s="37">
        <v>100.6</v>
      </c>
    </row>
    <row r="51" spans="2:20" ht="60" customHeight="1" x14ac:dyDescent="0.25">
      <c r="B51" s="95" t="s">
        <v>131</v>
      </c>
      <c r="C51" s="36" t="s">
        <v>284</v>
      </c>
      <c r="D51" s="91" t="s">
        <v>254</v>
      </c>
      <c r="E51" s="94" t="s">
        <v>259</v>
      </c>
      <c r="F51" s="94" t="s">
        <v>260</v>
      </c>
      <c r="G51" s="91"/>
      <c r="H51" s="94"/>
      <c r="I51" s="94"/>
      <c r="J51" s="94"/>
      <c r="K51" s="94">
        <v>16986.099999999999</v>
      </c>
      <c r="L51" s="94">
        <v>16968.7</v>
      </c>
      <c r="M51" s="94"/>
      <c r="N51" s="94"/>
      <c r="O51" s="94"/>
      <c r="P51" s="94">
        <v>99.9</v>
      </c>
      <c r="Q51" s="36" t="s">
        <v>63</v>
      </c>
      <c r="R51" s="36">
        <v>38292</v>
      </c>
      <c r="S51" s="36">
        <v>38292.400000000001</v>
      </c>
      <c r="T51" s="90">
        <v>100.00104460461716</v>
      </c>
    </row>
    <row r="52" spans="2:20" ht="72" customHeight="1" x14ac:dyDescent="0.25">
      <c r="B52" s="97" t="s">
        <v>132</v>
      </c>
      <c r="C52" s="98" t="s">
        <v>133</v>
      </c>
      <c r="D52" s="99" t="s">
        <v>254</v>
      </c>
      <c r="E52" s="91"/>
      <c r="F52" s="91"/>
      <c r="G52" s="91"/>
      <c r="H52" s="94"/>
      <c r="I52" s="94"/>
      <c r="J52" s="94"/>
      <c r="K52" s="94"/>
      <c r="L52" s="94"/>
      <c r="M52" s="94"/>
      <c r="N52" s="94"/>
      <c r="O52" s="94"/>
      <c r="P52" s="94"/>
      <c r="Q52" s="100" t="s">
        <v>60</v>
      </c>
      <c r="R52" s="36">
        <v>38292</v>
      </c>
      <c r="S52" s="36">
        <v>38292.400000000001</v>
      </c>
      <c r="T52" s="90">
        <v>100.00104460461716</v>
      </c>
    </row>
    <row r="53" spans="2:20" ht="181.5" customHeight="1" x14ac:dyDescent="0.25">
      <c r="B53" s="95"/>
      <c r="C53" s="101" t="s">
        <v>155</v>
      </c>
      <c r="D53" s="91" t="s">
        <v>254</v>
      </c>
      <c r="E53" s="92">
        <v>7909.4000000000005</v>
      </c>
      <c r="F53" s="92">
        <v>7891.4000000000005</v>
      </c>
      <c r="G53" s="92">
        <v>213.9</v>
      </c>
      <c r="H53" s="93">
        <v>213.9</v>
      </c>
      <c r="I53" s="93">
        <v>115.7</v>
      </c>
      <c r="J53" s="93">
        <v>115.7</v>
      </c>
      <c r="K53" s="93">
        <v>7579.8</v>
      </c>
      <c r="L53" s="93">
        <v>7561.8</v>
      </c>
      <c r="M53" s="93"/>
      <c r="N53" s="93"/>
      <c r="O53" s="93"/>
      <c r="P53" s="94">
        <v>99.772422686929474</v>
      </c>
      <c r="Q53" s="36" t="s">
        <v>134</v>
      </c>
      <c r="R53" s="36">
        <v>66</v>
      </c>
      <c r="S53" s="36">
        <v>66</v>
      </c>
      <c r="T53" s="37">
        <v>100</v>
      </c>
    </row>
    <row r="54" spans="2:20" ht="148.5" customHeight="1" x14ac:dyDescent="0.25">
      <c r="B54" s="95" t="s">
        <v>132</v>
      </c>
      <c r="C54" s="101" t="s">
        <v>285</v>
      </c>
      <c r="D54" s="91" t="s">
        <v>254</v>
      </c>
      <c r="E54" s="94" t="s">
        <v>261</v>
      </c>
      <c r="F54" s="94" t="s">
        <v>262</v>
      </c>
      <c r="G54" s="91">
        <v>213.9</v>
      </c>
      <c r="H54" s="94">
        <v>213.9</v>
      </c>
      <c r="I54" s="94">
        <v>115.7</v>
      </c>
      <c r="J54" s="94">
        <v>115.7</v>
      </c>
      <c r="K54" s="94">
        <v>7579.8</v>
      </c>
      <c r="L54" s="94">
        <v>7561.8</v>
      </c>
      <c r="M54" s="94"/>
      <c r="N54" s="94"/>
      <c r="O54" s="94"/>
      <c r="P54" s="94">
        <v>99.8</v>
      </c>
      <c r="Q54" s="36" t="s">
        <v>64</v>
      </c>
      <c r="R54" s="36">
        <v>36</v>
      </c>
      <c r="S54" s="36">
        <v>38.5</v>
      </c>
      <c r="T54" s="37">
        <v>107</v>
      </c>
    </row>
    <row r="55" spans="2:20" ht="91.5" customHeight="1" x14ac:dyDescent="0.25">
      <c r="B55" s="95" t="s">
        <v>135</v>
      </c>
      <c r="C55" s="101" t="s">
        <v>156</v>
      </c>
      <c r="D55" s="91" t="s">
        <v>254</v>
      </c>
      <c r="E55" s="91"/>
      <c r="F55" s="91"/>
      <c r="G55" s="91"/>
      <c r="H55" s="94"/>
      <c r="I55" s="94"/>
      <c r="J55" s="94"/>
      <c r="K55" s="94"/>
      <c r="L55" s="94"/>
      <c r="M55" s="94"/>
      <c r="N55" s="94"/>
      <c r="O55" s="94"/>
      <c r="P55" s="94"/>
      <c r="Q55" s="36" t="s">
        <v>136</v>
      </c>
      <c r="R55" s="36">
        <v>850</v>
      </c>
      <c r="S55" s="36">
        <v>859</v>
      </c>
      <c r="T55" s="37">
        <v>101</v>
      </c>
    </row>
    <row r="56" spans="2:20" ht="94.5" customHeight="1" x14ac:dyDescent="0.25">
      <c r="B56" s="95" t="s">
        <v>137</v>
      </c>
      <c r="C56" s="101" t="s">
        <v>157</v>
      </c>
      <c r="D56" s="91" t="s">
        <v>254</v>
      </c>
      <c r="E56" s="91"/>
      <c r="F56" s="91"/>
      <c r="G56" s="91"/>
      <c r="H56" s="94"/>
      <c r="I56" s="94"/>
      <c r="J56" s="94"/>
      <c r="K56" s="94"/>
      <c r="L56" s="94"/>
      <c r="M56" s="94"/>
      <c r="N56" s="94"/>
      <c r="O56" s="94"/>
      <c r="P56" s="94"/>
      <c r="Q56" s="36" t="s">
        <v>138</v>
      </c>
      <c r="R56" s="36">
        <v>12</v>
      </c>
      <c r="S56" s="36">
        <v>12</v>
      </c>
      <c r="T56" s="37">
        <v>100</v>
      </c>
    </row>
    <row r="57" spans="2:20" ht="80.25" customHeight="1" x14ac:dyDescent="0.25">
      <c r="B57" s="95" t="s">
        <v>139</v>
      </c>
      <c r="C57" s="36" t="s">
        <v>158</v>
      </c>
      <c r="D57" s="91" t="s">
        <v>254</v>
      </c>
      <c r="E57" s="92"/>
      <c r="F57" s="92"/>
      <c r="G57" s="92"/>
      <c r="H57" s="93"/>
      <c r="I57" s="93"/>
      <c r="J57" s="93"/>
      <c r="K57" s="93"/>
      <c r="L57" s="93"/>
      <c r="M57" s="93"/>
      <c r="N57" s="93"/>
      <c r="O57" s="93"/>
      <c r="P57" s="93"/>
      <c r="Q57" s="36" t="s">
        <v>64</v>
      </c>
      <c r="R57" s="36">
        <v>36</v>
      </c>
      <c r="S57" s="36">
        <v>38.5</v>
      </c>
      <c r="T57" s="37">
        <v>107</v>
      </c>
    </row>
    <row r="58" spans="2:20" ht="60" customHeight="1" x14ac:dyDescent="0.25">
      <c r="B58" s="95" t="s">
        <v>140</v>
      </c>
      <c r="C58" s="36" t="s">
        <v>159</v>
      </c>
      <c r="D58" s="91" t="s">
        <v>254</v>
      </c>
      <c r="E58" s="91"/>
      <c r="F58" s="91"/>
      <c r="G58" s="91"/>
      <c r="H58" s="94"/>
      <c r="I58" s="94"/>
      <c r="J58" s="94"/>
      <c r="K58" s="94"/>
      <c r="L58" s="94"/>
      <c r="M58" s="94"/>
      <c r="N58" s="94"/>
      <c r="O58" s="94"/>
      <c r="P58" s="94"/>
      <c r="Q58" s="36" t="s">
        <v>65</v>
      </c>
      <c r="R58" s="36">
        <v>1</v>
      </c>
      <c r="S58" s="36">
        <v>1</v>
      </c>
      <c r="T58" s="37">
        <v>100</v>
      </c>
    </row>
    <row r="59" spans="2:20" ht="84" customHeight="1" x14ac:dyDescent="0.25">
      <c r="B59" s="95" t="s">
        <v>141</v>
      </c>
      <c r="C59" s="36" t="s">
        <v>286</v>
      </c>
      <c r="D59" s="91" t="s">
        <v>254</v>
      </c>
      <c r="E59" s="91"/>
      <c r="F59" s="91"/>
      <c r="G59" s="91"/>
      <c r="H59" s="94"/>
      <c r="I59" s="94"/>
      <c r="J59" s="94"/>
      <c r="K59" s="94"/>
      <c r="L59" s="94"/>
      <c r="M59" s="94"/>
      <c r="N59" s="94"/>
      <c r="O59" s="94"/>
      <c r="P59" s="94"/>
      <c r="Q59" s="36" t="s">
        <v>119</v>
      </c>
      <c r="R59" s="36">
        <v>90</v>
      </c>
      <c r="S59" s="36">
        <v>90</v>
      </c>
      <c r="T59" s="37">
        <v>100</v>
      </c>
    </row>
    <row r="60" spans="2:20" ht="99" customHeight="1" x14ac:dyDescent="0.25">
      <c r="B60" s="95" t="s">
        <v>263</v>
      </c>
      <c r="C60" s="36" t="s">
        <v>287</v>
      </c>
      <c r="D60" s="91" t="s">
        <v>254</v>
      </c>
      <c r="E60" s="91"/>
      <c r="F60" s="91"/>
      <c r="G60" s="91"/>
      <c r="H60" s="94"/>
      <c r="I60" s="94"/>
      <c r="J60" s="94"/>
      <c r="K60" s="94"/>
      <c r="L60" s="94"/>
      <c r="M60" s="94"/>
      <c r="N60" s="94"/>
      <c r="O60" s="94"/>
      <c r="P60" s="94"/>
      <c r="Q60" s="36" t="s">
        <v>66</v>
      </c>
      <c r="R60" s="36">
        <v>38292</v>
      </c>
      <c r="S60" s="36">
        <v>38292.400000000001</v>
      </c>
      <c r="T60" s="90">
        <v>100.00104460461716</v>
      </c>
    </row>
    <row r="61" spans="2:20" ht="84.75" customHeight="1" x14ac:dyDescent="0.25">
      <c r="B61" s="95" t="s">
        <v>183</v>
      </c>
      <c r="C61" s="36" t="s">
        <v>160</v>
      </c>
      <c r="D61" s="91" t="s">
        <v>254</v>
      </c>
      <c r="E61" s="92">
        <v>1331.5</v>
      </c>
      <c r="F61" s="92">
        <v>1286.7</v>
      </c>
      <c r="G61" s="92"/>
      <c r="H61" s="93"/>
      <c r="I61" s="93">
        <v>150</v>
      </c>
      <c r="J61" s="93">
        <v>150</v>
      </c>
      <c r="K61" s="93">
        <v>1181.5</v>
      </c>
      <c r="L61" s="93">
        <v>1136.7</v>
      </c>
      <c r="M61" s="93"/>
      <c r="N61" s="93"/>
      <c r="O61" s="93"/>
      <c r="P61" s="93">
        <v>96.635373638753279</v>
      </c>
      <c r="Q61" s="36" t="s">
        <v>142</v>
      </c>
      <c r="R61" s="36">
        <v>5.55</v>
      </c>
      <c r="S61" s="36">
        <v>5.55</v>
      </c>
      <c r="T61" s="37">
        <v>100</v>
      </c>
    </row>
    <row r="62" spans="2:20" ht="87.75" customHeight="1" x14ac:dyDescent="0.25">
      <c r="B62" s="95" t="s">
        <v>264</v>
      </c>
      <c r="C62" s="102" t="s">
        <v>288</v>
      </c>
      <c r="D62" s="91" t="s">
        <v>254</v>
      </c>
      <c r="E62" s="94" t="s">
        <v>265</v>
      </c>
      <c r="F62" s="94" t="s">
        <v>266</v>
      </c>
      <c r="G62" s="91"/>
      <c r="H62" s="94"/>
      <c r="I62" s="94">
        <v>150</v>
      </c>
      <c r="J62" s="94">
        <v>150</v>
      </c>
      <c r="K62" s="94">
        <v>1181.5</v>
      </c>
      <c r="L62" s="94">
        <v>1136.7</v>
      </c>
      <c r="M62" s="94"/>
      <c r="N62" s="94"/>
      <c r="O62" s="94"/>
      <c r="P62" s="94">
        <v>96.6</v>
      </c>
      <c r="Q62" s="36" t="s">
        <v>67</v>
      </c>
      <c r="R62" s="36">
        <v>52</v>
      </c>
      <c r="S62" s="36">
        <v>54</v>
      </c>
      <c r="T62" s="37">
        <v>103.8</v>
      </c>
    </row>
    <row r="63" spans="2:20" ht="118.5" customHeight="1" x14ac:dyDescent="0.25">
      <c r="B63" s="95" t="s">
        <v>267</v>
      </c>
      <c r="C63" s="36" t="s">
        <v>161</v>
      </c>
      <c r="D63" s="91" t="s">
        <v>254</v>
      </c>
      <c r="E63" s="92"/>
      <c r="F63" s="92"/>
      <c r="G63" s="92"/>
      <c r="H63" s="93"/>
      <c r="I63" s="93"/>
      <c r="J63" s="93"/>
      <c r="K63" s="93"/>
      <c r="L63" s="93"/>
      <c r="M63" s="93"/>
      <c r="N63" s="93"/>
      <c r="O63" s="93"/>
      <c r="P63" s="93"/>
      <c r="Q63" s="36" t="s">
        <v>268</v>
      </c>
      <c r="R63" s="36">
        <v>5.55</v>
      </c>
      <c r="S63" s="36">
        <v>5.55</v>
      </c>
      <c r="T63" s="37">
        <v>100</v>
      </c>
    </row>
    <row r="64" spans="2:20" ht="90" customHeight="1" x14ac:dyDescent="0.25">
      <c r="B64" s="95" t="s">
        <v>269</v>
      </c>
      <c r="C64" s="36" t="s">
        <v>162</v>
      </c>
      <c r="D64" s="91" t="s">
        <v>254</v>
      </c>
      <c r="E64" s="94"/>
      <c r="F64" s="94"/>
      <c r="G64" s="91"/>
      <c r="H64" s="94"/>
      <c r="I64" s="94"/>
      <c r="J64" s="94"/>
      <c r="K64" s="94"/>
      <c r="L64" s="94"/>
      <c r="M64" s="94"/>
      <c r="N64" s="94"/>
      <c r="O64" s="94"/>
      <c r="P64" s="94"/>
      <c r="Q64" s="36" t="s">
        <v>68</v>
      </c>
      <c r="R64" s="36">
        <v>1</v>
      </c>
      <c r="S64" s="36">
        <v>1</v>
      </c>
      <c r="T64" s="37">
        <v>100</v>
      </c>
    </row>
    <row r="65" spans="1:21" ht="60" customHeight="1" x14ac:dyDescent="0.25">
      <c r="B65" s="95" t="s">
        <v>270</v>
      </c>
      <c r="C65" s="36" t="s">
        <v>163</v>
      </c>
      <c r="D65" s="91" t="s">
        <v>254</v>
      </c>
      <c r="E65" s="94"/>
      <c r="F65" s="94"/>
      <c r="G65" s="91"/>
      <c r="H65" s="94"/>
      <c r="I65" s="94"/>
      <c r="J65" s="94"/>
      <c r="K65" s="94"/>
      <c r="L65" s="94"/>
      <c r="M65" s="94"/>
      <c r="N65" s="94"/>
      <c r="O65" s="94"/>
      <c r="P65" s="94"/>
      <c r="Q65" s="36" t="s">
        <v>69</v>
      </c>
      <c r="R65" s="36">
        <v>82</v>
      </c>
      <c r="S65" s="36">
        <v>82</v>
      </c>
      <c r="T65" s="37">
        <v>100</v>
      </c>
    </row>
    <row r="66" spans="1:21" ht="60" customHeight="1" x14ac:dyDescent="0.25">
      <c r="B66" s="95" t="s">
        <v>271</v>
      </c>
      <c r="C66" s="101" t="s">
        <v>289</v>
      </c>
      <c r="D66" s="91" t="s">
        <v>254</v>
      </c>
      <c r="E66" s="94"/>
      <c r="F66" s="94"/>
      <c r="G66" s="91"/>
      <c r="H66" s="94"/>
      <c r="I66" s="94"/>
      <c r="J66" s="94"/>
      <c r="K66" s="94"/>
      <c r="L66" s="94"/>
      <c r="M66" s="94"/>
      <c r="N66" s="94"/>
      <c r="O66" s="94"/>
      <c r="P66" s="94"/>
      <c r="Q66" s="36" t="s">
        <v>143</v>
      </c>
      <c r="R66" s="36">
        <v>90</v>
      </c>
      <c r="S66" s="36">
        <v>90</v>
      </c>
      <c r="T66" s="37">
        <v>100</v>
      </c>
    </row>
    <row r="67" spans="1:21" ht="114" customHeight="1" x14ac:dyDescent="0.25">
      <c r="B67" s="95" t="s">
        <v>272</v>
      </c>
      <c r="C67" s="103" t="s">
        <v>273</v>
      </c>
      <c r="D67" s="91" t="s">
        <v>254</v>
      </c>
      <c r="E67" s="91"/>
      <c r="F67" s="91"/>
      <c r="G67" s="91"/>
      <c r="H67" s="94"/>
      <c r="I67" s="94"/>
      <c r="J67" s="94"/>
      <c r="K67" s="94"/>
      <c r="L67" s="94"/>
      <c r="M67" s="94"/>
      <c r="N67" s="94"/>
      <c r="O67" s="94"/>
      <c r="P67" s="94"/>
      <c r="Q67" s="36" t="s">
        <v>60</v>
      </c>
      <c r="R67" s="36">
        <v>38292</v>
      </c>
      <c r="S67" s="36">
        <v>38292.400000000001</v>
      </c>
      <c r="T67" s="90">
        <v>100.00104460461716</v>
      </c>
    </row>
    <row r="68" spans="1:21" ht="69.75" customHeight="1" x14ac:dyDescent="0.25">
      <c r="B68" s="95"/>
      <c r="C68" s="36" t="s">
        <v>164</v>
      </c>
      <c r="D68" s="91" t="s">
        <v>254</v>
      </c>
      <c r="E68" s="92">
        <v>9092.5</v>
      </c>
      <c r="F68" s="92">
        <v>9002</v>
      </c>
      <c r="G68" s="92"/>
      <c r="H68" s="93"/>
      <c r="I68" s="93">
        <v>16.5</v>
      </c>
      <c r="J68" s="93">
        <v>16.5</v>
      </c>
      <c r="K68" s="93">
        <v>9076</v>
      </c>
      <c r="L68" s="93">
        <v>8985.5</v>
      </c>
      <c r="M68" s="93"/>
      <c r="N68" s="93"/>
      <c r="O68" s="93"/>
      <c r="P68" s="93">
        <v>99.00467418201815</v>
      </c>
      <c r="Q68" s="36" t="s">
        <v>70</v>
      </c>
      <c r="R68" s="36">
        <v>100</v>
      </c>
      <c r="S68" s="36">
        <v>100</v>
      </c>
      <c r="T68" s="37">
        <v>100</v>
      </c>
    </row>
    <row r="69" spans="1:21" ht="60" customHeight="1" x14ac:dyDescent="0.25">
      <c r="B69" s="95"/>
      <c r="C69" s="36" t="s">
        <v>290</v>
      </c>
      <c r="D69" s="91" t="s">
        <v>254</v>
      </c>
      <c r="E69" s="94" t="s">
        <v>274</v>
      </c>
      <c r="F69" s="94" t="s">
        <v>275</v>
      </c>
      <c r="G69" s="91"/>
      <c r="H69" s="94"/>
      <c r="I69" s="94">
        <v>16.5</v>
      </c>
      <c r="J69" s="94">
        <v>16.5</v>
      </c>
      <c r="K69" s="94">
        <v>818.2</v>
      </c>
      <c r="L69" s="94">
        <v>800.6</v>
      </c>
      <c r="M69" s="94"/>
      <c r="N69" s="94"/>
      <c r="O69" s="94"/>
      <c r="P69" s="94">
        <v>97.9</v>
      </c>
      <c r="Q69" s="36" t="s">
        <v>71</v>
      </c>
      <c r="R69" s="36">
        <v>100</v>
      </c>
      <c r="S69" s="36">
        <v>100</v>
      </c>
      <c r="T69" s="37">
        <v>100</v>
      </c>
    </row>
    <row r="70" spans="1:21" ht="87" customHeight="1" x14ac:dyDescent="0.25">
      <c r="B70" s="95"/>
      <c r="C70" s="36" t="s">
        <v>291</v>
      </c>
      <c r="D70" s="91" t="s">
        <v>254</v>
      </c>
      <c r="E70" s="94" t="s">
        <v>276</v>
      </c>
      <c r="F70" s="94" t="s">
        <v>277</v>
      </c>
      <c r="G70" s="91"/>
      <c r="H70" s="94"/>
      <c r="I70" s="94"/>
      <c r="J70" s="94"/>
      <c r="K70" s="94">
        <v>1756</v>
      </c>
      <c r="L70" s="94">
        <v>1738.1</v>
      </c>
      <c r="M70" s="94"/>
      <c r="N70" s="94"/>
      <c r="O70" s="94"/>
      <c r="P70" s="94">
        <v>98.9</v>
      </c>
      <c r="Q70" s="36" t="s">
        <v>72</v>
      </c>
      <c r="R70" s="36">
        <v>100</v>
      </c>
      <c r="S70" s="36">
        <v>100</v>
      </c>
      <c r="T70" s="37">
        <v>100</v>
      </c>
    </row>
    <row r="71" spans="1:21" ht="99" customHeight="1" x14ac:dyDescent="0.25">
      <c r="B71" s="95"/>
      <c r="C71" s="36" t="s">
        <v>292</v>
      </c>
      <c r="D71" s="91" t="s">
        <v>254</v>
      </c>
      <c r="E71" s="94" t="s">
        <v>278</v>
      </c>
      <c r="F71" s="94" t="s">
        <v>279</v>
      </c>
      <c r="G71" s="91"/>
      <c r="H71" s="94"/>
      <c r="I71" s="94"/>
      <c r="J71" s="94"/>
      <c r="K71" s="94">
        <v>2658</v>
      </c>
      <c r="L71" s="94">
        <v>2638.7</v>
      </c>
      <c r="M71" s="94"/>
      <c r="N71" s="94"/>
      <c r="O71" s="94"/>
      <c r="P71" s="94">
        <v>99.3</v>
      </c>
      <c r="Q71" s="36" t="s">
        <v>73</v>
      </c>
      <c r="R71" s="36">
        <v>16242</v>
      </c>
      <c r="S71" s="36">
        <v>16420</v>
      </c>
      <c r="T71" s="90">
        <v>101.09592414727251</v>
      </c>
    </row>
    <row r="72" spans="1:21" ht="60" customHeight="1" x14ac:dyDescent="0.25">
      <c r="B72" s="95"/>
      <c r="C72" s="36" t="s">
        <v>293</v>
      </c>
      <c r="D72" s="91" t="s">
        <v>254</v>
      </c>
      <c r="E72" s="94" t="s">
        <v>280</v>
      </c>
      <c r="F72" s="94" t="s">
        <v>281</v>
      </c>
      <c r="G72" s="91"/>
      <c r="H72" s="94"/>
      <c r="I72" s="94"/>
      <c r="J72" s="94"/>
      <c r="K72" s="94">
        <v>3843.8</v>
      </c>
      <c r="L72" s="94">
        <v>3808.1</v>
      </c>
      <c r="M72" s="94"/>
      <c r="N72" s="94"/>
      <c r="O72" s="94"/>
      <c r="P72" s="94">
        <v>99.1</v>
      </c>
      <c r="Q72" s="36" t="s">
        <v>74</v>
      </c>
      <c r="R72" s="36">
        <v>16242</v>
      </c>
      <c r="S72" s="36">
        <v>16420</v>
      </c>
      <c r="T72" s="90">
        <v>101.09592414727251</v>
      </c>
    </row>
    <row r="73" spans="1:21" ht="60" customHeight="1" x14ac:dyDescent="0.25">
      <c r="B73" s="95"/>
      <c r="C73" s="36" t="s">
        <v>165</v>
      </c>
      <c r="D73" s="91" t="s">
        <v>234</v>
      </c>
      <c r="E73" s="94">
        <v>1620</v>
      </c>
      <c r="F73" s="94">
        <v>1602.5</v>
      </c>
      <c r="G73" s="91"/>
      <c r="H73" s="94"/>
      <c r="I73" s="94"/>
      <c r="J73" s="94"/>
      <c r="K73" s="94">
        <v>1620</v>
      </c>
      <c r="L73" s="94">
        <v>1602.5</v>
      </c>
      <c r="M73" s="94"/>
      <c r="N73" s="94"/>
      <c r="O73" s="94"/>
      <c r="P73" s="94">
        <v>98.9</v>
      </c>
      <c r="Q73" s="36" t="s">
        <v>72</v>
      </c>
      <c r="R73" s="36">
        <v>100</v>
      </c>
      <c r="S73" s="36">
        <v>100</v>
      </c>
      <c r="T73" s="37">
        <v>100</v>
      </c>
    </row>
    <row r="74" spans="1:21" ht="99" customHeight="1" x14ac:dyDescent="0.25">
      <c r="B74" s="95"/>
      <c r="C74" s="36" t="s">
        <v>166</v>
      </c>
      <c r="D74" s="91" t="s">
        <v>234</v>
      </c>
      <c r="E74" s="94">
        <v>2947.3</v>
      </c>
      <c r="F74" s="94">
        <v>2851.6</v>
      </c>
      <c r="G74" s="91"/>
      <c r="H74" s="94"/>
      <c r="I74" s="94"/>
      <c r="J74" s="94"/>
      <c r="K74" s="94">
        <v>2947.3</v>
      </c>
      <c r="L74" s="94">
        <v>2851.6</v>
      </c>
      <c r="M74" s="94"/>
      <c r="N74" s="94"/>
      <c r="O74" s="94"/>
      <c r="P74" s="94">
        <v>95.4</v>
      </c>
      <c r="Q74" s="36" t="s">
        <v>73</v>
      </c>
      <c r="R74" s="36">
        <v>14700</v>
      </c>
      <c r="S74" s="36">
        <v>14952</v>
      </c>
      <c r="T74" s="90">
        <f>S74/R74*100</f>
        <v>101.71428571428571</v>
      </c>
    </row>
    <row r="75" spans="1:21" ht="81.75" customHeight="1" x14ac:dyDescent="0.25">
      <c r="B75" s="95"/>
      <c r="C75" s="36" t="s">
        <v>294</v>
      </c>
      <c r="D75" s="91" t="s">
        <v>234</v>
      </c>
      <c r="E75" s="94">
        <v>33385.199999999997</v>
      </c>
      <c r="F75" s="94">
        <v>3379.9</v>
      </c>
      <c r="G75" s="91"/>
      <c r="H75" s="94"/>
      <c r="I75" s="94"/>
      <c r="J75" s="94"/>
      <c r="K75" s="94">
        <v>3385.2</v>
      </c>
      <c r="L75" s="94">
        <v>3379.9</v>
      </c>
      <c r="M75" s="94"/>
      <c r="N75" s="94"/>
      <c r="O75" s="94"/>
      <c r="P75" s="94">
        <v>100</v>
      </c>
      <c r="Q75" s="36" t="s">
        <v>74</v>
      </c>
      <c r="R75" s="36">
        <v>14700</v>
      </c>
      <c r="S75" s="36">
        <v>14952</v>
      </c>
      <c r="T75" s="90">
        <v>101.7</v>
      </c>
    </row>
    <row r="76" spans="1:21" ht="82.5" customHeight="1" x14ac:dyDescent="0.25">
      <c r="B76" s="58" t="s">
        <v>183</v>
      </c>
      <c r="C76" s="105" t="s">
        <v>232</v>
      </c>
      <c r="D76" s="106" t="s">
        <v>109</v>
      </c>
      <c r="E76" s="107">
        <f>G76+I76+K76+M76</f>
        <v>11248.3</v>
      </c>
      <c r="F76" s="107">
        <f>H76+J76+L76+N76</f>
        <v>11248.3</v>
      </c>
      <c r="G76" s="107">
        <f t="shared" ref="G76:N76" si="4">G77</f>
        <v>458.3</v>
      </c>
      <c r="H76" s="107">
        <f t="shared" si="4"/>
        <v>458.3</v>
      </c>
      <c r="I76" s="107">
        <f t="shared" si="4"/>
        <v>1445.4</v>
      </c>
      <c r="J76" s="107">
        <f t="shared" si="4"/>
        <v>1445.4</v>
      </c>
      <c r="K76" s="107">
        <f t="shared" si="4"/>
        <v>610</v>
      </c>
      <c r="L76" s="107">
        <f t="shared" si="4"/>
        <v>610</v>
      </c>
      <c r="M76" s="108">
        <f t="shared" si="4"/>
        <v>8734.6</v>
      </c>
      <c r="N76" s="108">
        <f t="shared" si="4"/>
        <v>8734.6</v>
      </c>
      <c r="O76" s="108">
        <v>100</v>
      </c>
      <c r="P76" s="109">
        <f>F76/E76*100</f>
        <v>100</v>
      </c>
      <c r="Q76" s="110"/>
      <c r="R76" s="111"/>
      <c r="S76" s="112"/>
      <c r="T76" s="113"/>
      <c r="U76" s="62"/>
    </row>
    <row r="77" spans="1:21" ht="123.75" customHeight="1" x14ac:dyDescent="0.25">
      <c r="B77" s="2"/>
      <c r="C77" s="119" t="s">
        <v>233</v>
      </c>
      <c r="D77" s="119" t="s">
        <v>295</v>
      </c>
      <c r="E77" s="119" t="s">
        <v>296</v>
      </c>
      <c r="F77" s="119" t="s">
        <v>296</v>
      </c>
      <c r="G77" s="119">
        <v>458.3</v>
      </c>
      <c r="H77" s="119">
        <v>458.3</v>
      </c>
      <c r="I77" s="119">
        <v>1445.4</v>
      </c>
      <c r="J77" s="119">
        <v>1445.4</v>
      </c>
      <c r="K77" s="119">
        <v>610</v>
      </c>
      <c r="L77" s="119">
        <v>610</v>
      </c>
      <c r="M77" s="119">
        <v>8734.6</v>
      </c>
      <c r="N77" s="119">
        <v>8734.6</v>
      </c>
      <c r="O77" s="119">
        <v>100</v>
      </c>
      <c r="P77" s="119">
        <v>100</v>
      </c>
      <c r="Q77" s="119" t="s">
        <v>297</v>
      </c>
      <c r="R77" s="119">
        <v>5</v>
      </c>
      <c r="S77" s="119">
        <v>5</v>
      </c>
      <c r="T77" s="120">
        <v>100</v>
      </c>
      <c r="U77" s="104"/>
    </row>
    <row r="78" spans="1:21" ht="129.75" customHeight="1" x14ac:dyDescent="0.25">
      <c r="B78" s="33">
        <v>5</v>
      </c>
      <c r="C78" s="114" t="s">
        <v>167</v>
      </c>
      <c r="D78" s="115" t="s">
        <v>89</v>
      </c>
      <c r="E78" s="115">
        <f t="shared" ref="E78:N78" si="5">E79+E86+E91</f>
        <v>5454.5</v>
      </c>
      <c r="F78" s="115">
        <f t="shared" si="5"/>
        <v>5245.9800000000005</v>
      </c>
      <c r="G78" s="115">
        <f t="shared" si="5"/>
        <v>0</v>
      </c>
      <c r="H78" s="115">
        <f t="shared" si="5"/>
        <v>0</v>
      </c>
      <c r="I78" s="115">
        <f t="shared" si="5"/>
        <v>3429.33</v>
      </c>
      <c r="J78" s="115">
        <f t="shared" si="5"/>
        <v>3223.5720000000001</v>
      </c>
      <c r="K78" s="115">
        <f t="shared" si="5"/>
        <v>2025.17</v>
      </c>
      <c r="L78" s="115">
        <f t="shared" si="5"/>
        <v>2022.4080000000001</v>
      </c>
      <c r="M78" s="115">
        <f t="shared" si="5"/>
        <v>0</v>
      </c>
      <c r="N78" s="115">
        <f t="shared" si="5"/>
        <v>0</v>
      </c>
      <c r="O78" s="116">
        <v>96.2</v>
      </c>
      <c r="P78" s="116">
        <v>96.2</v>
      </c>
      <c r="Q78" s="42" t="s">
        <v>168</v>
      </c>
      <c r="R78" s="117">
        <v>181.06</v>
      </c>
      <c r="S78" s="117">
        <v>188.25</v>
      </c>
      <c r="T78" s="118">
        <v>104</v>
      </c>
      <c r="U78" s="15"/>
    </row>
    <row r="79" spans="1:21" ht="167.25" customHeight="1" x14ac:dyDescent="0.25">
      <c r="A79" s="16"/>
      <c r="B79" s="43"/>
      <c r="C79" s="70" t="s">
        <v>298</v>
      </c>
      <c r="D79" s="38" t="s">
        <v>89</v>
      </c>
      <c r="E79" s="43">
        <v>1980</v>
      </c>
      <c r="F79" s="43">
        <v>1979.95</v>
      </c>
      <c r="G79" s="43">
        <v>0</v>
      </c>
      <c r="H79" s="38">
        <v>0</v>
      </c>
      <c r="I79" s="38">
        <v>0</v>
      </c>
      <c r="J79" s="38">
        <v>0</v>
      </c>
      <c r="K79" s="38">
        <v>1980</v>
      </c>
      <c r="L79" s="43">
        <v>1979.95</v>
      </c>
      <c r="M79" s="38">
        <v>0</v>
      </c>
      <c r="N79" s="38">
        <v>0</v>
      </c>
      <c r="O79" s="38">
        <v>100</v>
      </c>
      <c r="P79" s="38">
        <v>100</v>
      </c>
      <c r="Q79" s="41" t="s">
        <v>77</v>
      </c>
      <c r="R79" s="38">
        <v>14.98</v>
      </c>
      <c r="S79" s="38">
        <v>13.36</v>
      </c>
      <c r="T79" s="43">
        <v>89.2</v>
      </c>
      <c r="U79" s="21"/>
    </row>
    <row r="80" spans="1:21" ht="147" customHeight="1" x14ac:dyDescent="0.25">
      <c r="A80" s="16"/>
      <c r="B80" s="43"/>
      <c r="C80" s="41" t="s">
        <v>241</v>
      </c>
      <c r="D80" s="38" t="s">
        <v>89</v>
      </c>
      <c r="E80" s="43">
        <v>0</v>
      </c>
      <c r="F80" s="43">
        <v>0</v>
      </c>
      <c r="G80" s="43">
        <f>-H80-I80</f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40" t="s">
        <v>315</v>
      </c>
      <c r="R80" s="38">
        <v>25</v>
      </c>
      <c r="S80" s="38">
        <v>25</v>
      </c>
      <c r="T80" s="44">
        <v>1</v>
      </c>
      <c r="U80" s="21"/>
    </row>
    <row r="81" spans="1:21" ht="129.75" customHeight="1" x14ac:dyDescent="0.25">
      <c r="A81" s="22"/>
      <c r="B81" s="43"/>
      <c r="C81" s="40" t="s">
        <v>242</v>
      </c>
      <c r="D81" s="38" t="s">
        <v>89</v>
      </c>
      <c r="E81" s="43">
        <v>0</v>
      </c>
      <c r="F81" s="43">
        <v>0</v>
      </c>
      <c r="G81" s="43">
        <v>0</v>
      </c>
      <c r="H81" s="38">
        <v>0</v>
      </c>
      <c r="I81" s="38">
        <v>0</v>
      </c>
      <c r="J81" s="38">
        <v>0</v>
      </c>
      <c r="K81" s="38">
        <v>0</v>
      </c>
      <c r="L81" s="38">
        <v>0</v>
      </c>
      <c r="M81" s="38">
        <v>0</v>
      </c>
      <c r="N81" s="38">
        <v>0</v>
      </c>
      <c r="O81" s="38">
        <v>0</v>
      </c>
      <c r="P81" s="38">
        <v>0</v>
      </c>
      <c r="Q81" s="38" t="s">
        <v>299</v>
      </c>
      <c r="R81" s="38">
        <v>1415</v>
      </c>
      <c r="S81" s="38">
        <v>1702</v>
      </c>
      <c r="T81" s="43">
        <v>120.3</v>
      </c>
      <c r="U81" s="24"/>
    </row>
    <row r="82" spans="1:21" ht="129.75" customHeight="1" x14ac:dyDescent="0.25">
      <c r="A82" s="22"/>
      <c r="B82" s="43"/>
      <c r="C82" s="40" t="s">
        <v>243</v>
      </c>
      <c r="D82" s="38" t="s">
        <v>89</v>
      </c>
      <c r="E82" s="43">
        <v>0</v>
      </c>
      <c r="F82" s="43">
        <v>0</v>
      </c>
      <c r="G82" s="43">
        <v>0</v>
      </c>
      <c r="H82" s="38">
        <v>0</v>
      </c>
      <c r="I82" s="38">
        <v>0</v>
      </c>
      <c r="J82" s="38">
        <v>0</v>
      </c>
      <c r="K82" s="38">
        <v>0</v>
      </c>
      <c r="L82" s="38">
        <v>0</v>
      </c>
      <c r="M82" s="38">
        <v>0</v>
      </c>
      <c r="N82" s="38">
        <v>0</v>
      </c>
      <c r="O82" s="38">
        <v>0</v>
      </c>
      <c r="P82" s="38">
        <v>0</v>
      </c>
      <c r="Q82" s="40" t="s">
        <v>169</v>
      </c>
      <c r="R82" s="38">
        <v>3.58</v>
      </c>
      <c r="S82" s="38">
        <v>2.39</v>
      </c>
      <c r="T82" s="43">
        <v>66.8</v>
      </c>
      <c r="U82" s="25"/>
    </row>
    <row r="83" spans="1:21" ht="105.75" customHeight="1" x14ac:dyDescent="0.25">
      <c r="B83" s="43"/>
      <c r="C83" s="41" t="s">
        <v>300</v>
      </c>
      <c r="D83" s="38" t="s">
        <v>89</v>
      </c>
      <c r="E83" s="43">
        <v>1980</v>
      </c>
      <c r="F83" s="43">
        <v>1979.95</v>
      </c>
      <c r="G83" s="43">
        <v>0</v>
      </c>
      <c r="H83" s="38">
        <v>0</v>
      </c>
      <c r="I83" s="38">
        <v>0</v>
      </c>
      <c r="J83" s="38">
        <v>0</v>
      </c>
      <c r="K83" s="38">
        <v>1980</v>
      </c>
      <c r="L83" s="43">
        <v>1979.95</v>
      </c>
      <c r="M83" s="38">
        <v>0</v>
      </c>
      <c r="N83" s="38">
        <v>0</v>
      </c>
      <c r="O83" s="38">
        <v>100</v>
      </c>
      <c r="P83" s="38">
        <v>100</v>
      </c>
      <c r="Q83" s="41" t="s">
        <v>301</v>
      </c>
      <c r="R83" s="38">
        <v>5</v>
      </c>
      <c r="S83" s="38">
        <v>3</v>
      </c>
      <c r="T83" s="71">
        <v>60</v>
      </c>
    </row>
    <row r="84" spans="1:21" ht="166.5" customHeight="1" x14ac:dyDescent="0.25">
      <c r="B84" s="43"/>
      <c r="C84" s="41" t="s">
        <v>244</v>
      </c>
      <c r="D84" s="38" t="s">
        <v>89</v>
      </c>
      <c r="E84" s="43">
        <v>1280</v>
      </c>
      <c r="F84" s="43">
        <v>1279.95</v>
      </c>
      <c r="G84" s="43">
        <v>0</v>
      </c>
      <c r="H84" s="38">
        <v>0</v>
      </c>
      <c r="I84" s="38">
        <v>0</v>
      </c>
      <c r="J84" s="38">
        <v>0</v>
      </c>
      <c r="K84" s="38">
        <v>1280</v>
      </c>
      <c r="L84" s="43">
        <v>1279.95</v>
      </c>
      <c r="M84" s="38">
        <v>0</v>
      </c>
      <c r="N84" s="38">
        <v>0</v>
      </c>
      <c r="O84" s="38">
        <v>100</v>
      </c>
      <c r="P84" s="38">
        <v>100</v>
      </c>
      <c r="Q84" s="41" t="s">
        <v>302</v>
      </c>
      <c r="R84" s="38">
        <v>3</v>
      </c>
      <c r="S84" s="38">
        <v>2</v>
      </c>
      <c r="T84" s="43">
        <v>66.7</v>
      </c>
    </row>
    <row r="85" spans="1:21" ht="120.75" customHeight="1" x14ac:dyDescent="0.25">
      <c r="B85" s="43"/>
      <c r="C85" s="122" t="s">
        <v>303</v>
      </c>
      <c r="D85" s="43">
        <v>2023</v>
      </c>
      <c r="E85" s="43">
        <v>700</v>
      </c>
      <c r="F85" s="43">
        <v>700</v>
      </c>
      <c r="G85" s="43">
        <v>0</v>
      </c>
      <c r="H85" s="38">
        <v>0</v>
      </c>
      <c r="I85" s="38">
        <v>0</v>
      </c>
      <c r="J85" s="38">
        <v>0</v>
      </c>
      <c r="K85" s="38">
        <v>700</v>
      </c>
      <c r="L85" s="43">
        <v>700</v>
      </c>
      <c r="M85" s="38">
        <v>0</v>
      </c>
      <c r="N85" s="38">
        <v>0</v>
      </c>
      <c r="O85" s="38">
        <v>100</v>
      </c>
      <c r="P85" s="38">
        <v>100</v>
      </c>
      <c r="Q85" s="41" t="s">
        <v>302</v>
      </c>
      <c r="R85" s="38">
        <v>2</v>
      </c>
      <c r="S85" s="38">
        <v>1</v>
      </c>
      <c r="T85" s="43">
        <v>50</v>
      </c>
      <c r="U85" s="26"/>
    </row>
    <row r="86" spans="1:21" ht="105.95" customHeight="1" x14ac:dyDescent="0.25">
      <c r="B86" s="43"/>
      <c r="C86" s="122" t="s">
        <v>304</v>
      </c>
      <c r="D86" s="38" t="s">
        <v>89</v>
      </c>
      <c r="E86" s="43">
        <v>0</v>
      </c>
      <c r="F86" s="43">
        <v>0</v>
      </c>
      <c r="G86" s="43">
        <v>0</v>
      </c>
      <c r="H86" s="38">
        <v>0</v>
      </c>
      <c r="I86" s="38">
        <v>0</v>
      </c>
      <c r="J86" s="38">
        <v>0</v>
      </c>
      <c r="K86" s="38">
        <v>0</v>
      </c>
      <c r="L86" s="38">
        <v>0</v>
      </c>
      <c r="M86" s="38">
        <v>0</v>
      </c>
      <c r="N86" s="38">
        <v>0</v>
      </c>
      <c r="O86" s="38">
        <v>0</v>
      </c>
      <c r="P86" s="38">
        <v>0</v>
      </c>
      <c r="Q86" s="40" t="s">
        <v>305</v>
      </c>
      <c r="R86" s="38">
        <v>103.5</v>
      </c>
      <c r="S86" s="38">
        <v>112.2</v>
      </c>
      <c r="T86" s="123">
        <v>108.4</v>
      </c>
      <c r="U86" s="27"/>
    </row>
    <row r="87" spans="1:21" ht="78.75" customHeight="1" x14ac:dyDescent="0.25">
      <c r="B87" s="43"/>
      <c r="C87" s="40" t="s">
        <v>306</v>
      </c>
      <c r="D87" s="38" t="s">
        <v>89</v>
      </c>
      <c r="E87" s="43">
        <v>0</v>
      </c>
      <c r="F87" s="43">
        <v>0</v>
      </c>
      <c r="G87" s="43">
        <v>0</v>
      </c>
      <c r="H87" s="38">
        <v>0</v>
      </c>
      <c r="I87" s="38">
        <v>0</v>
      </c>
      <c r="J87" s="38">
        <v>0</v>
      </c>
      <c r="K87" s="38">
        <v>0</v>
      </c>
      <c r="L87" s="38">
        <v>0</v>
      </c>
      <c r="M87" s="38">
        <v>0</v>
      </c>
      <c r="N87" s="38">
        <v>0</v>
      </c>
      <c r="O87" s="38">
        <v>0</v>
      </c>
      <c r="P87" s="38">
        <v>0</v>
      </c>
      <c r="Q87" s="41"/>
      <c r="R87" s="38"/>
      <c r="S87" s="38"/>
      <c r="T87" s="71"/>
      <c r="U87" s="10"/>
    </row>
    <row r="88" spans="1:21" ht="87" customHeight="1" x14ac:dyDescent="0.25">
      <c r="B88" s="43"/>
      <c r="C88" s="41" t="s">
        <v>170</v>
      </c>
      <c r="D88" s="38" t="s">
        <v>89</v>
      </c>
      <c r="E88" s="43">
        <v>0</v>
      </c>
      <c r="F88" s="43">
        <v>0</v>
      </c>
      <c r="G88" s="43">
        <v>0</v>
      </c>
      <c r="H88" s="38">
        <v>0</v>
      </c>
      <c r="I88" s="38">
        <v>0</v>
      </c>
      <c r="J88" s="38">
        <v>0</v>
      </c>
      <c r="K88" s="38">
        <v>0</v>
      </c>
      <c r="L88" s="38">
        <v>0</v>
      </c>
      <c r="M88" s="38">
        <v>0</v>
      </c>
      <c r="N88" s="38">
        <v>0</v>
      </c>
      <c r="O88" s="38">
        <v>0</v>
      </c>
      <c r="P88" s="38">
        <v>0</v>
      </c>
      <c r="Q88" s="40" t="s">
        <v>307</v>
      </c>
      <c r="R88" s="36">
        <v>2154</v>
      </c>
      <c r="S88" s="38">
        <v>2000</v>
      </c>
      <c r="T88" s="124">
        <v>0.92849999999999999</v>
      </c>
      <c r="U88" s="10"/>
    </row>
    <row r="89" spans="1:21" ht="86.25" customHeight="1" x14ac:dyDescent="0.25">
      <c r="B89" s="43"/>
      <c r="C89" s="40" t="s">
        <v>171</v>
      </c>
      <c r="D89" s="38" t="s">
        <v>89</v>
      </c>
      <c r="E89" s="43">
        <v>0</v>
      </c>
      <c r="F89" s="43">
        <v>0</v>
      </c>
      <c r="G89" s="43">
        <v>0</v>
      </c>
      <c r="H89" s="38">
        <v>0</v>
      </c>
      <c r="I89" s="38">
        <v>0</v>
      </c>
      <c r="J89" s="38">
        <v>0</v>
      </c>
      <c r="K89" s="38">
        <v>0</v>
      </c>
      <c r="L89" s="38">
        <v>0</v>
      </c>
      <c r="M89" s="38">
        <v>0</v>
      </c>
      <c r="N89" s="38">
        <v>0</v>
      </c>
      <c r="O89" s="38">
        <v>0</v>
      </c>
      <c r="P89" s="38">
        <v>0</v>
      </c>
      <c r="Q89" s="38"/>
      <c r="R89" s="38"/>
      <c r="S89" s="38"/>
      <c r="T89" s="43"/>
      <c r="U89" s="10"/>
    </row>
    <row r="90" spans="1:21" ht="175.5" customHeight="1" x14ac:dyDescent="0.25">
      <c r="B90" s="43"/>
      <c r="C90" s="41" t="s">
        <v>172</v>
      </c>
      <c r="D90" s="38" t="s">
        <v>89</v>
      </c>
      <c r="E90" s="43">
        <v>0</v>
      </c>
      <c r="F90" s="43">
        <v>0</v>
      </c>
      <c r="G90" s="43">
        <v>0</v>
      </c>
      <c r="H90" s="38">
        <v>0</v>
      </c>
      <c r="I90" s="38">
        <v>0</v>
      </c>
      <c r="J90" s="38">
        <v>0</v>
      </c>
      <c r="K90" s="38">
        <v>0</v>
      </c>
      <c r="L90" s="38">
        <v>0</v>
      </c>
      <c r="M90" s="38">
        <v>0</v>
      </c>
      <c r="N90" s="38">
        <v>0</v>
      </c>
      <c r="O90" s="38">
        <v>0</v>
      </c>
      <c r="P90" s="38">
        <v>0</v>
      </c>
      <c r="Q90" s="41" t="s">
        <v>308</v>
      </c>
      <c r="R90" s="38">
        <v>1</v>
      </c>
      <c r="S90" s="38">
        <v>0</v>
      </c>
      <c r="T90" s="43">
        <v>0</v>
      </c>
      <c r="U90" s="10"/>
    </row>
    <row r="91" spans="1:21" ht="55.5" customHeight="1" x14ac:dyDescent="0.25">
      <c r="B91" s="43"/>
      <c r="C91" s="41" t="s">
        <v>309</v>
      </c>
      <c r="D91" s="43">
        <v>2023</v>
      </c>
      <c r="E91" s="43">
        <v>3474.5</v>
      </c>
      <c r="F91" s="43">
        <v>3266.03</v>
      </c>
      <c r="G91" s="43">
        <v>0</v>
      </c>
      <c r="H91" s="38">
        <v>0</v>
      </c>
      <c r="I91" s="38">
        <v>3429.33</v>
      </c>
      <c r="J91" s="72">
        <v>3223.5720000000001</v>
      </c>
      <c r="K91" s="38">
        <v>45.17</v>
      </c>
      <c r="L91" s="38">
        <v>42.457999999999998</v>
      </c>
      <c r="M91" s="38">
        <v>0</v>
      </c>
      <c r="N91" s="38">
        <v>0</v>
      </c>
      <c r="O91" s="38">
        <v>94</v>
      </c>
      <c r="P91" s="38">
        <v>94</v>
      </c>
      <c r="Q91" s="122" t="s">
        <v>307</v>
      </c>
      <c r="R91" s="38">
        <v>2154</v>
      </c>
      <c r="S91" s="38">
        <v>2000</v>
      </c>
      <c r="T91" s="43">
        <v>92.85</v>
      </c>
      <c r="U91" s="10"/>
    </row>
    <row r="92" spans="1:21" ht="106.5" customHeight="1" x14ac:dyDescent="0.25">
      <c r="B92" s="43"/>
      <c r="C92" s="41" t="s">
        <v>310</v>
      </c>
      <c r="D92" s="43">
        <v>2023</v>
      </c>
      <c r="E92" s="43">
        <v>3474.5</v>
      </c>
      <c r="F92" s="43">
        <v>3266.03</v>
      </c>
      <c r="G92" s="43">
        <v>0</v>
      </c>
      <c r="H92" s="38">
        <v>0</v>
      </c>
      <c r="I92" s="38">
        <v>3429.33</v>
      </c>
      <c r="J92" s="72">
        <v>3223.5720000000001</v>
      </c>
      <c r="K92" s="38">
        <v>45.17</v>
      </c>
      <c r="L92" s="38">
        <v>42.457999999999998</v>
      </c>
      <c r="M92" s="38">
        <v>0</v>
      </c>
      <c r="N92" s="38">
        <v>0</v>
      </c>
      <c r="O92" s="38">
        <v>94</v>
      </c>
      <c r="P92" s="38">
        <v>94</v>
      </c>
      <c r="Q92" s="40" t="s">
        <v>311</v>
      </c>
      <c r="R92" s="38">
        <v>24.27</v>
      </c>
      <c r="S92" s="38">
        <v>22.53</v>
      </c>
      <c r="T92" s="43">
        <v>92.83</v>
      </c>
      <c r="U92" s="10"/>
    </row>
    <row r="93" spans="1:21" ht="128.25" customHeight="1" x14ac:dyDescent="0.25">
      <c r="B93" s="43"/>
      <c r="C93" s="41" t="s">
        <v>173</v>
      </c>
      <c r="D93" s="38" t="s">
        <v>89</v>
      </c>
      <c r="E93" s="43">
        <v>0</v>
      </c>
      <c r="F93" s="43">
        <v>0</v>
      </c>
      <c r="G93" s="43">
        <v>0</v>
      </c>
      <c r="H93" s="38">
        <v>0</v>
      </c>
      <c r="I93" s="38">
        <v>0</v>
      </c>
      <c r="J93" s="38">
        <v>0</v>
      </c>
      <c r="K93" s="38">
        <v>0</v>
      </c>
      <c r="L93" s="38">
        <v>0</v>
      </c>
      <c r="M93" s="38">
        <v>0</v>
      </c>
      <c r="N93" s="38">
        <v>0</v>
      </c>
      <c r="O93" s="38">
        <v>0</v>
      </c>
      <c r="P93" s="38">
        <v>0</v>
      </c>
      <c r="Q93" s="38"/>
      <c r="R93" s="38"/>
      <c r="S93" s="38"/>
      <c r="T93" s="43"/>
      <c r="U93" s="28"/>
    </row>
    <row r="94" spans="1:21" ht="128.25" customHeight="1" x14ac:dyDescent="0.25">
      <c r="B94" s="43"/>
      <c r="C94" s="41" t="s">
        <v>312</v>
      </c>
      <c r="D94" s="38" t="s">
        <v>89</v>
      </c>
      <c r="E94" s="43">
        <v>0</v>
      </c>
      <c r="F94" s="43">
        <v>0</v>
      </c>
      <c r="G94" s="43">
        <v>0</v>
      </c>
      <c r="H94" s="38">
        <v>0</v>
      </c>
      <c r="I94" s="38">
        <v>0</v>
      </c>
      <c r="J94" s="38">
        <v>0</v>
      </c>
      <c r="K94" s="38">
        <v>0</v>
      </c>
      <c r="L94" s="38">
        <v>0</v>
      </c>
      <c r="M94" s="38">
        <v>0</v>
      </c>
      <c r="N94" s="38">
        <v>0</v>
      </c>
      <c r="O94" s="38">
        <v>0</v>
      </c>
      <c r="P94" s="38">
        <v>0</v>
      </c>
      <c r="Q94" s="41" t="s">
        <v>174</v>
      </c>
      <c r="R94" s="38">
        <v>3</v>
      </c>
      <c r="S94" s="38">
        <v>3</v>
      </c>
      <c r="T94" s="43">
        <v>100</v>
      </c>
      <c r="U94" s="125"/>
    </row>
    <row r="95" spans="1:21" ht="128.25" customHeight="1" x14ac:dyDescent="0.25">
      <c r="B95" s="43"/>
      <c r="C95" s="40" t="s">
        <v>313</v>
      </c>
      <c r="D95" s="38" t="s">
        <v>89</v>
      </c>
      <c r="E95" s="43">
        <v>0</v>
      </c>
      <c r="F95" s="43">
        <v>0</v>
      </c>
      <c r="G95" s="43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121" t="s">
        <v>314</v>
      </c>
      <c r="R95" s="38">
        <v>15</v>
      </c>
      <c r="S95" s="38">
        <v>15</v>
      </c>
      <c r="T95" s="43">
        <v>100</v>
      </c>
      <c r="U95" s="125"/>
    </row>
    <row r="96" spans="1:21" ht="93.75" customHeight="1" x14ac:dyDescent="0.25">
      <c r="B96" s="48">
        <v>6</v>
      </c>
      <c r="C96" s="49" t="s">
        <v>185</v>
      </c>
      <c r="D96" s="50" t="s">
        <v>109</v>
      </c>
      <c r="E96" s="51">
        <f t="shared" ref="E96:L96" si="6">SUM(E97:E112)</f>
        <v>49838.399999999994</v>
      </c>
      <c r="F96" s="51">
        <f t="shared" si="6"/>
        <v>49426.400000000001</v>
      </c>
      <c r="G96" s="51">
        <f t="shared" si="6"/>
        <v>0</v>
      </c>
      <c r="H96" s="51">
        <f t="shared" si="6"/>
        <v>0</v>
      </c>
      <c r="I96" s="51">
        <f t="shared" si="6"/>
        <v>2709.5</v>
      </c>
      <c r="J96" s="51">
        <f t="shared" si="6"/>
        <v>2709.5</v>
      </c>
      <c r="K96" s="51">
        <f t="shared" si="6"/>
        <v>47128.9</v>
      </c>
      <c r="L96" s="51">
        <f t="shared" si="6"/>
        <v>46717.2</v>
      </c>
      <c r="M96" s="51"/>
      <c r="N96" s="51"/>
      <c r="O96" s="51"/>
      <c r="P96" s="51">
        <f>F96/E96*100</f>
        <v>99.173328196731845</v>
      </c>
      <c r="Q96" s="126" t="s">
        <v>93</v>
      </c>
      <c r="R96" s="45">
        <v>99</v>
      </c>
      <c r="S96" s="45">
        <v>99.2</v>
      </c>
      <c r="T96" s="45">
        <v>100</v>
      </c>
    </row>
    <row r="97" spans="2:20" ht="87" customHeight="1" x14ac:dyDescent="0.25">
      <c r="B97" s="46"/>
      <c r="C97" s="127" t="s">
        <v>94</v>
      </c>
      <c r="D97" s="128"/>
      <c r="E97" s="129">
        <v>2496.1999999999998</v>
      </c>
      <c r="F97" s="129">
        <v>2495.9</v>
      </c>
      <c r="G97" s="129"/>
      <c r="H97" s="129"/>
      <c r="I97" s="129">
        <v>157.5</v>
      </c>
      <c r="J97" s="129">
        <v>157.5</v>
      </c>
      <c r="K97" s="129">
        <v>2338.6999999999998</v>
      </c>
      <c r="L97" s="129">
        <v>2338.4</v>
      </c>
      <c r="M97" s="129"/>
      <c r="N97" s="129"/>
      <c r="O97" s="129"/>
      <c r="P97" s="129">
        <v>99.9</v>
      </c>
      <c r="Q97" s="130" t="s">
        <v>95</v>
      </c>
      <c r="R97" s="131">
        <v>3</v>
      </c>
      <c r="S97" s="132">
        <v>3</v>
      </c>
      <c r="T97" s="132">
        <v>100</v>
      </c>
    </row>
    <row r="98" spans="2:20" ht="60" customHeight="1" x14ac:dyDescent="0.25">
      <c r="B98" s="231"/>
      <c r="C98" s="234" t="s">
        <v>96</v>
      </c>
      <c r="D98" s="235"/>
      <c r="E98" s="238">
        <v>23026.3</v>
      </c>
      <c r="F98" s="238">
        <v>22823.1</v>
      </c>
      <c r="G98" s="238">
        <v>0</v>
      </c>
      <c r="H98" s="238">
        <v>0</v>
      </c>
      <c r="I98" s="238">
        <v>975.3</v>
      </c>
      <c r="J98" s="238">
        <v>975.3</v>
      </c>
      <c r="K98" s="238">
        <v>22051</v>
      </c>
      <c r="L98" s="238">
        <v>21847.8</v>
      </c>
      <c r="M98" s="238"/>
      <c r="N98" s="238"/>
      <c r="O98" s="238"/>
      <c r="P98" s="238">
        <v>99.1</v>
      </c>
      <c r="Q98" s="134" t="s">
        <v>78</v>
      </c>
      <c r="R98" s="131">
        <v>90</v>
      </c>
      <c r="S98" s="132">
        <v>90</v>
      </c>
      <c r="T98" s="132">
        <v>100</v>
      </c>
    </row>
    <row r="99" spans="2:20" ht="60" customHeight="1" x14ac:dyDescent="0.25">
      <c r="B99" s="232"/>
      <c r="C99" s="234"/>
      <c r="D99" s="236"/>
      <c r="E99" s="239"/>
      <c r="F99" s="239"/>
      <c r="G99" s="239"/>
      <c r="H99" s="239"/>
      <c r="I99" s="239"/>
      <c r="J99" s="239"/>
      <c r="K99" s="239"/>
      <c r="L99" s="239"/>
      <c r="M99" s="239"/>
      <c r="N99" s="239"/>
      <c r="O99" s="239"/>
      <c r="P99" s="239"/>
      <c r="Q99" s="134" t="s">
        <v>79</v>
      </c>
      <c r="R99" s="131">
        <v>100</v>
      </c>
      <c r="S99" s="132">
        <v>100</v>
      </c>
      <c r="T99" s="132">
        <v>100</v>
      </c>
    </row>
    <row r="100" spans="2:20" ht="60" customHeight="1" x14ac:dyDescent="0.25">
      <c r="B100" s="232"/>
      <c r="C100" s="234"/>
      <c r="D100" s="236"/>
      <c r="E100" s="239"/>
      <c r="F100" s="239"/>
      <c r="G100" s="239"/>
      <c r="H100" s="239"/>
      <c r="I100" s="239"/>
      <c r="J100" s="239"/>
      <c r="K100" s="239"/>
      <c r="L100" s="239"/>
      <c r="M100" s="239"/>
      <c r="N100" s="239"/>
      <c r="O100" s="239"/>
      <c r="P100" s="239"/>
      <c r="Q100" s="134" t="s">
        <v>80</v>
      </c>
      <c r="R100" s="131">
        <v>100</v>
      </c>
      <c r="S100" s="132">
        <v>100</v>
      </c>
      <c r="T100" s="132">
        <v>100</v>
      </c>
    </row>
    <row r="101" spans="2:20" ht="60" customHeight="1" x14ac:dyDescent="0.25">
      <c r="B101" s="233"/>
      <c r="C101" s="234"/>
      <c r="D101" s="237"/>
      <c r="E101" s="240"/>
      <c r="F101" s="240"/>
      <c r="G101" s="240"/>
      <c r="H101" s="240"/>
      <c r="I101" s="240"/>
      <c r="J101" s="240"/>
      <c r="K101" s="240"/>
      <c r="L101" s="240"/>
      <c r="M101" s="240"/>
      <c r="N101" s="240"/>
      <c r="O101" s="240"/>
      <c r="P101" s="240"/>
      <c r="Q101" s="135" t="s">
        <v>81</v>
      </c>
      <c r="R101" s="131">
        <v>0</v>
      </c>
      <c r="S101" s="132">
        <v>0</v>
      </c>
      <c r="T101" s="132">
        <v>0</v>
      </c>
    </row>
    <row r="102" spans="2:20" ht="60" customHeight="1" x14ac:dyDescent="0.25">
      <c r="B102" s="231"/>
      <c r="C102" s="234" t="s">
        <v>97</v>
      </c>
      <c r="D102" s="257"/>
      <c r="E102" s="254">
        <v>1921.3</v>
      </c>
      <c r="F102" s="254">
        <v>1869.7</v>
      </c>
      <c r="G102" s="254"/>
      <c r="H102" s="254"/>
      <c r="I102" s="254"/>
      <c r="J102" s="254"/>
      <c r="K102" s="254">
        <v>1921.3</v>
      </c>
      <c r="L102" s="254">
        <v>1869.7</v>
      </c>
      <c r="M102" s="254"/>
      <c r="N102" s="254"/>
      <c r="O102" s="254"/>
      <c r="P102" s="254">
        <v>97.3</v>
      </c>
      <c r="Q102" s="130" t="s">
        <v>82</v>
      </c>
      <c r="R102" s="131">
        <v>8</v>
      </c>
      <c r="S102" s="132">
        <v>8</v>
      </c>
      <c r="T102" s="132">
        <v>100</v>
      </c>
    </row>
    <row r="103" spans="2:20" ht="60" customHeight="1" x14ac:dyDescent="0.25">
      <c r="B103" s="232"/>
      <c r="C103" s="234"/>
      <c r="D103" s="258"/>
      <c r="E103" s="255"/>
      <c r="F103" s="255"/>
      <c r="G103" s="255"/>
      <c r="H103" s="255"/>
      <c r="I103" s="255"/>
      <c r="J103" s="255"/>
      <c r="K103" s="255"/>
      <c r="L103" s="255"/>
      <c r="M103" s="255"/>
      <c r="N103" s="255"/>
      <c r="O103" s="255"/>
      <c r="P103" s="255"/>
      <c r="Q103" s="136" t="s">
        <v>83</v>
      </c>
      <c r="R103" s="131">
        <v>32</v>
      </c>
      <c r="S103" s="132">
        <v>32</v>
      </c>
      <c r="T103" s="132">
        <v>100</v>
      </c>
    </row>
    <row r="104" spans="2:20" ht="60" customHeight="1" x14ac:dyDescent="0.25">
      <c r="B104" s="233"/>
      <c r="C104" s="234"/>
      <c r="D104" s="259"/>
      <c r="E104" s="256"/>
      <c r="F104" s="256"/>
      <c r="G104" s="256"/>
      <c r="H104" s="256"/>
      <c r="I104" s="256"/>
      <c r="J104" s="256"/>
      <c r="K104" s="256"/>
      <c r="L104" s="256"/>
      <c r="M104" s="256"/>
      <c r="N104" s="256"/>
      <c r="O104" s="256"/>
      <c r="P104" s="256"/>
      <c r="Q104" s="136" t="s">
        <v>84</v>
      </c>
      <c r="R104" s="131">
        <v>6</v>
      </c>
      <c r="S104" s="132">
        <v>6</v>
      </c>
      <c r="T104" s="132">
        <v>100</v>
      </c>
    </row>
    <row r="105" spans="2:20" ht="115.5" customHeight="1" x14ac:dyDescent="0.25">
      <c r="B105" s="231"/>
      <c r="C105" s="234" t="s">
        <v>98</v>
      </c>
      <c r="D105" s="228"/>
      <c r="E105" s="228">
        <v>1499</v>
      </c>
      <c r="F105" s="228">
        <v>1499</v>
      </c>
      <c r="G105" s="228"/>
      <c r="H105" s="228"/>
      <c r="I105" s="228">
        <v>1499</v>
      </c>
      <c r="J105" s="228">
        <v>1499</v>
      </c>
      <c r="K105" s="228"/>
      <c r="L105" s="228"/>
      <c r="M105" s="228"/>
      <c r="N105" s="228"/>
      <c r="O105" s="228"/>
      <c r="P105" s="228">
        <v>100</v>
      </c>
      <c r="Q105" s="130" t="s">
        <v>85</v>
      </c>
      <c r="R105" s="131">
        <v>100</v>
      </c>
      <c r="S105" s="132">
        <v>100</v>
      </c>
      <c r="T105" s="132">
        <v>100</v>
      </c>
    </row>
    <row r="106" spans="2:20" ht="60" customHeight="1" x14ac:dyDescent="0.25">
      <c r="B106" s="232"/>
      <c r="C106" s="234"/>
      <c r="D106" s="229"/>
      <c r="E106" s="229"/>
      <c r="F106" s="229"/>
      <c r="G106" s="229"/>
      <c r="H106" s="229"/>
      <c r="I106" s="229"/>
      <c r="J106" s="229"/>
      <c r="K106" s="229"/>
      <c r="L106" s="229"/>
      <c r="M106" s="229"/>
      <c r="N106" s="229"/>
      <c r="O106" s="229"/>
      <c r="P106" s="229"/>
      <c r="Q106" s="130" t="s">
        <v>86</v>
      </c>
      <c r="R106" s="131">
        <v>17</v>
      </c>
      <c r="S106" s="132">
        <v>17</v>
      </c>
      <c r="T106" s="132">
        <v>100</v>
      </c>
    </row>
    <row r="107" spans="2:20" ht="60" customHeight="1" x14ac:dyDescent="0.25">
      <c r="B107" s="233"/>
      <c r="C107" s="234"/>
      <c r="D107" s="230"/>
      <c r="E107" s="230"/>
      <c r="F107" s="230"/>
      <c r="G107" s="230"/>
      <c r="H107" s="230"/>
      <c r="I107" s="230"/>
      <c r="J107" s="230"/>
      <c r="K107" s="230"/>
      <c r="L107" s="230"/>
      <c r="M107" s="230"/>
      <c r="N107" s="230"/>
      <c r="O107" s="230"/>
      <c r="P107" s="230"/>
      <c r="Q107" s="130" t="s">
        <v>87</v>
      </c>
      <c r="R107" s="131">
        <v>100</v>
      </c>
      <c r="S107" s="132">
        <v>100</v>
      </c>
      <c r="T107" s="132">
        <v>100</v>
      </c>
    </row>
    <row r="108" spans="2:20" ht="81.75" customHeight="1" x14ac:dyDescent="0.25">
      <c r="B108" s="46"/>
      <c r="C108" s="133" t="s">
        <v>99</v>
      </c>
      <c r="D108" s="137"/>
      <c r="E108" s="129">
        <v>3928.9</v>
      </c>
      <c r="F108" s="129">
        <v>3928.8</v>
      </c>
      <c r="G108" s="129"/>
      <c r="H108" s="129"/>
      <c r="I108" s="129"/>
      <c r="J108" s="129"/>
      <c r="K108" s="129">
        <v>3928.9</v>
      </c>
      <c r="L108" s="138">
        <v>3928.8</v>
      </c>
      <c r="M108" s="138"/>
      <c r="N108" s="138"/>
      <c r="O108" s="138"/>
      <c r="P108" s="129">
        <v>100</v>
      </c>
      <c r="Q108" s="130" t="s">
        <v>100</v>
      </c>
      <c r="R108" s="131">
        <v>32</v>
      </c>
      <c r="S108" s="132">
        <v>32</v>
      </c>
      <c r="T108" s="132">
        <v>100</v>
      </c>
    </row>
    <row r="109" spans="2:20" ht="60" customHeight="1" x14ac:dyDescent="0.25">
      <c r="B109" s="46"/>
      <c r="C109" s="133" t="s">
        <v>101</v>
      </c>
      <c r="D109" s="137"/>
      <c r="E109" s="129">
        <v>259.8</v>
      </c>
      <c r="F109" s="129">
        <v>249.5</v>
      </c>
      <c r="G109" s="129"/>
      <c r="H109" s="129"/>
      <c r="I109" s="129"/>
      <c r="J109" s="129"/>
      <c r="K109" s="129">
        <v>259.8</v>
      </c>
      <c r="L109" s="138">
        <v>249.5</v>
      </c>
      <c r="M109" s="138"/>
      <c r="N109" s="138"/>
      <c r="O109" s="138"/>
      <c r="P109" s="129">
        <v>96</v>
      </c>
      <c r="Q109" s="130" t="s">
        <v>102</v>
      </c>
      <c r="R109" s="131">
        <v>12</v>
      </c>
      <c r="S109" s="131">
        <v>12</v>
      </c>
      <c r="T109" s="131">
        <v>100</v>
      </c>
    </row>
    <row r="110" spans="2:20" ht="51" hidden="1" customHeight="1" x14ac:dyDescent="0.25">
      <c r="B110" s="46">
        <v>8</v>
      </c>
      <c r="C110" s="133" t="s">
        <v>103</v>
      </c>
      <c r="D110" s="137"/>
      <c r="E110" s="129">
        <v>10896.7</v>
      </c>
      <c r="F110" s="129">
        <v>10832.5</v>
      </c>
      <c r="G110" s="129"/>
      <c r="H110" s="129"/>
      <c r="I110" s="129"/>
      <c r="J110" s="129"/>
      <c r="K110" s="129">
        <v>10896.7</v>
      </c>
      <c r="L110" s="129">
        <v>10832.5</v>
      </c>
      <c r="M110" s="129"/>
      <c r="N110" s="129"/>
      <c r="O110" s="129"/>
      <c r="P110" s="129">
        <v>99.4</v>
      </c>
      <c r="Q110" s="130" t="s">
        <v>104</v>
      </c>
      <c r="R110" s="131">
        <v>97</v>
      </c>
      <c r="S110" s="131">
        <v>99.4</v>
      </c>
      <c r="T110" s="131">
        <v>102.5</v>
      </c>
    </row>
    <row r="111" spans="2:20" ht="51" customHeight="1" x14ac:dyDescent="0.25">
      <c r="B111" s="46"/>
      <c r="C111" s="133" t="s">
        <v>105</v>
      </c>
      <c r="D111" s="137"/>
      <c r="E111" s="129">
        <v>5448.1</v>
      </c>
      <c r="F111" s="129">
        <v>5365.8</v>
      </c>
      <c r="G111" s="129"/>
      <c r="H111" s="129"/>
      <c r="I111" s="129">
        <v>77.7</v>
      </c>
      <c r="J111" s="129">
        <v>77.7</v>
      </c>
      <c r="K111" s="129">
        <v>5370.4</v>
      </c>
      <c r="L111" s="129">
        <v>5288.4</v>
      </c>
      <c r="M111" s="129"/>
      <c r="N111" s="129"/>
      <c r="O111" s="129"/>
      <c r="P111" s="129">
        <v>98.5</v>
      </c>
      <c r="Q111" s="130" t="s">
        <v>106</v>
      </c>
      <c r="R111" s="131">
        <v>97</v>
      </c>
      <c r="S111" s="131">
        <v>98.5</v>
      </c>
      <c r="T111" s="131">
        <v>101.5</v>
      </c>
    </row>
    <row r="112" spans="2:20" ht="102" customHeight="1" x14ac:dyDescent="0.25">
      <c r="B112" s="46"/>
      <c r="C112" s="133" t="s">
        <v>107</v>
      </c>
      <c r="D112" s="137"/>
      <c r="E112" s="131">
        <v>362.1</v>
      </c>
      <c r="F112" s="131">
        <v>362.1</v>
      </c>
      <c r="G112" s="131"/>
      <c r="H112" s="131"/>
      <c r="I112" s="131"/>
      <c r="J112" s="131"/>
      <c r="K112" s="131">
        <v>362.1</v>
      </c>
      <c r="L112" s="131">
        <v>362.1</v>
      </c>
      <c r="M112" s="131"/>
      <c r="N112" s="131"/>
      <c r="O112" s="131"/>
      <c r="P112" s="131">
        <v>100</v>
      </c>
      <c r="Q112" s="130" t="s">
        <v>108</v>
      </c>
      <c r="R112" s="131">
        <v>1</v>
      </c>
      <c r="S112" s="131">
        <v>1</v>
      </c>
      <c r="T112" s="131">
        <v>100</v>
      </c>
    </row>
    <row r="113" spans="2:20" ht="102" customHeight="1" x14ac:dyDescent="0.25">
      <c r="B113" s="48">
        <v>7</v>
      </c>
      <c r="C113" s="47" t="s">
        <v>184</v>
      </c>
      <c r="D113" s="63" t="s">
        <v>109</v>
      </c>
      <c r="E113" s="54">
        <f t="shared" ref="E113:L113" si="7">E114+E115+E117+E119+E120+E123</f>
        <v>165.2</v>
      </c>
      <c r="F113" s="54">
        <f t="shared" si="7"/>
        <v>165.19991999999999</v>
      </c>
      <c r="G113" s="54">
        <f t="shared" si="7"/>
        <v>0</v>
      </c>
      <c r="H113" s="54">
        <f t="shared" si="7"/>
        <v>0</v>
      </c>
      <c r="I113" s="54">
        <f t="shared" si="7"/>
        <v>165.2</v>
      </c>
      <c r="J113" s="54">
        <f t="shared" si="7"/>
        <v>165.19991999999999</v>
      </c>
      <c r="K113" s="54">
        <f t="shared" si="7"/>
        <v>0</v>
      </c>
      <c r="L113" s="54">
        <f t="shared" si="7"/>
        <v>0</v>
      </c>
      <c r="M113" s="54">
        <f>M114+M117+M119+M120+M123</f>
        <v>0</v>
      </c>
      <c r="N113" s="54">
        <f>N114+N117+N117+N119+N120+N123</f>
        <v>0</v>
      </c>
      <c r="O113" s="32"/>
      <c r="P113" s="73">
        <f>F113/E113*100</f>
        <v>99.99995157384987</v>
      </c>
      <c r="Q113" s="64"/>
      <c r="R113" s="45">
        <v>100</v>
      </c>
      <c r="S113" s="45">
        <v>100</v>
      </c>
      <c r="T113" s="45">
        <v>100</v>
      </c>
    </row>
    <row r="114" spans="2:20" ht="164.25" customHeight="1" x14ac:dyDescent="0.25">
      <c r="B114" s="29">
        <v>1</v>
      </c>
      <c r="C114" s="29" t="s">
        <v>175</v>
      </c>
      <c r="D114" s="29" t="s">
        <v>89</v>
      </c>
      <c r="E114" s="139">
        <f>G114+I114+K114</f>
        <v>165.2</v>
      </c>
      <c r="F114" s="139">
        <f>H114+J114+L114</f>
        <v>165.19991999999999</v>
      </c>
      <c r="G114" s="29"/>
      <c r="H114" s="29"/>
      <c r="I114" s="139">
        <v>165.2</v>
      </c>
      <c r="J114" s="139">
        <v>165.19991999999999</v>
      </c>
      <c r="K114" s="139"/>
      <c r="L114" s="139"/>
      <c r="M114" s="29"/>
      <c r="N114" s="29"/>
      <c r="O114" s="29">
        <v>100</v>
      </c>
      <c r="P114" s="29">
        <f>F114/E114*100</f>
        <v>99.99995157384987</v>
      </c>
      <c r="Q114" s="29" t="s">
        <v>176</v>
      </c>
      <c r="R114" s="29">
        <v>100</v>
      </c>
      <c r="S114" s="29">
        <v>100</v>
      </c>
      <c r="T114" s="29">
        <v>100</v>
      </c>
    </row>
    <row r="115" spans="2:20" ht="84" customHeight="1" x14ac:dyDescent="0.25">
      <c r="B115" s="217"/>
      <c r="C115" s="217" t="s">
        <v>238</v>
      </c>
      <c r="D115" s="217" t="s">
        <v>89</v>
      </c>
      <c r="E115" s="201">
        <f>G115+I115+K115</f>
        <v>0</v>
      </c>
      <c r="F115" s="201">
        <f>H115+J115+L115</f>
        <v>0</v>
      </c>
      <c r="G115" s="204"/>
      <c r="H115" s="204"/>
      <c r="I115" s="201"/>
      <c r="J115" s="201"/>
      <c r="K115" s="201"/>
      <c r="L115" s="201"/>
      <c r="M115" s="204"/>
      <c r="N115" s="204"/>
      <c r="O115" s="207"/>
      <c r="P115" s="207"/>
      <c r="Q115" s="144" t="s">
        <v>239</v>
      </c>
      <c r="R115" s="29"/>
      <c r="S115" s="29"/>
      <c r="T115" s="29"/>
    </row>
    <row r="116" spans="2:20" ht="71.25" customHeight="1" x14ac:dyDescent="0.25">
      <c r="B116" s="219"/>
      <c r="C116" s="219"/>
      <c r="D116" s="219"/>
      <c r="E116" s="224"/>
      <c r="F116" s="224"/>
      <c r="G116" s="203"/>
      <c r="H116" s="203"/>
      <c r="I116" s="225"/>
      <c r="J116" s="225"/>
      <c r="K116" s="225"/>
      <c r="L116" s="225"/>
      <c r="M116" s="203"/>
      <c r="N116" s="203"/>
      <c r="O116" s="227"/>
      <c r="P116" s="260"/>
      <c r="Q116" s="144" t="s">
        <v>240</v>
      </c>
      <c r="R116" s="29">
        <v>0</v>
      </c>
      <c r="S116" s="29">
        <v>0</v>
      </c>
      <c r="T116" s="29"/>
    </row>
    <row r="117" spans="2:20" ht="197.25" customHeight="1" x14ac:dyDescent="0.25">
      <c r="B117" s="140"/>
      <c r="C117" s="140"/>
      <c r="D117" s="140"/>
      <c r="E117" s="141"/>
      <c r="F117" s="141"/>
      <c r="G117" s="145"/>
      <c r="H117" s="145"/>
      <c r="I117" s="146"/>
      <c r="J117" s="146"/>
      <c r="K117" s="146"/>
      <c r="L117" s="146"/>
      <c r="M117" s="145"/>
      <c r="N117" s="145"/>
      <c r="O117" s="147"/>
      <c r="P117" s="143"/>
      <c r="Q117" s="148" t="s">
        <v>316</v>
      </c>
      <c r="R117" s="29">
        <v>100</v>
      </c>
      <c r="S117" s="29">
        <v>98</v>
      </c>
      <c r="T117" s="29">
        <v>98</v>
      </c>
    </row>
    <row r="118" spans="2:20" ht="103.5" customHeight="1" x14ac:dyDescent="0.25">
      <c r="B118" s="218">
        <v>2</v>
      </c>
      <c r="C118" s="218" t="s">
        <v>317</v>
      </c>
      <c r="D118" s="218" t="s">
        <v>89</v>
      </c>
      <c r="E118" s="223">
        <f>G118+I118+K118</f>
        <v>2689</v>
      </c>
      <c r="F118" s="223">
        <f>H118+J118+L118</f>
        <v>2635.4459499999998</v>
      </c>
      <c r="G118" s="223"/>
      <c r="H118" s="223"/>
      <c r="I118" s="223"/>
      <c r="J118" s="223"/>
      <c r="K118" s="223">
        <v>2689</v>
      </c>
      <c r="L118" s="223">
        <v>2635.4459499999998</v>
      </c>
      <c r="M118" s="223"/>
      <c r="N118" s="223"/>
      <c r="O118" s="226">
        <v>100</v>
      </c>
      <c r="P118" s="205">
        <f>F118/E118*100</f>
        <v>98.008402751952389</v>
      </c>
      <c r="Q118" s="29" t="s">
        <v>177</v>
      </c>
      <c r="R118" s="29">
        <v>1977</v>
      </c>
      <c r="S118" s="29">
        <v>1977</v>
      </c>
      <c r="T118" s="29">
        <v>100</v>
      </c>
    </row>
    <row r="119" spans="2:20" ht="79.5" customHeight="1" x14ac:dyDescent="0.25">
      <c r="B119" s="219"/>
      <c r="C119" s="219"/>
      <c r="D119" s="219"/>
      <c r="E119" s="224"/>
      <c r="F119" s="224"/>
      <c r="G119" s="225"/>
      <c r="H119" s="225"/>
      <c r="I119" s="225"/>
      <c r="J119" s="225"/>
      <c r="K119" s="225"/>
      <c r="L119" s="225"/>
      <c r="M119" s="225"/>
      <c r="N119" s="225"/>
      <c r="O119" s="227"/>
      <c r="P119" s="209"/>
      <c r="Q119" s="29" t="s">
        <v>56</v>
      </c>
      <c r="R119" s="29">
        <v>149</v>
      </c>
      <c r="S119" s="29">
        <v>149</v>
      </c>
      <c r="T119" s="29">
        <v>100</v>
      </c>
    </row>
    <row r="120" spans="2:20" ht="141.75" customHeight="1" x14ac:dyDescent="0.25">
      <c r="B120" s="29"/>
      <c r="C120" s="29" t="s">
        <v>178</v>
      </c>
      <c r="D120" s="29" t="s">
        <v>89</v>
      </c>
      <c r="E120" s="151"/>
      <c r="F120" s="151"/>
      <c r="G120" s="151"/>
      <c r="H120" s="151"/>
      <c r="I120" s="152"/>
      <c r="J120" s="152"/>
      <c r="K120" s="151"/>
      <c r="L120" s="151"/>
      <c r="M120" s="151"/>
      <c r="N120" s="151"/>
      <c r="O120" s="152"/>
      <c r="P120" s="152"/>
      <c r="Q120" s="29" t="s">
        <v>179</v>
      </c>
      <c r="R120" s="29"/>
      <c r="S120" s="29"/>
      <c r="T120" s="29"/>
    </row>
    <row r="121" spans="2:20" ht="165.75" customHeight="1" thickBot="1" x14ac:dyDescent="0.3">
      <c r="B121" s="217">
        <v>3</v>
      </c>
      <c r="C121" s="217" t="s">
        <v>180</v>
      </c>
      <c r="D121" s="217" t="s">
        <v>89</v>
      </c>
      <c r="E121" s="201">
        <f>I121+K121+M121</f>
        <v>19393.142489999998</v>
      </c>
      <c r="F121" s="201">
        <f>J121+L121+N121</f>
        <v>19322.809850000001</v>
      </c>
      <c r="G121" s="201"/>
      <c r="H121" s="201"/>
      <c r="I121" s="220">
        <v>16948.04449</v>
      </c>
      <c r="J121" s="201">
        <v>16948.04449</v>
      </c>
      <c r="K121" s="201">
        <v>2445.098</v>
      </c>
      <c r="L121" s="201">
        <v>2374.7653599999999</v>
      </c>
      <c r="M121" s="204"/>
      <c r="N121" s="204"/>
      <c r="O121" s="207">
        <v>100</v>
      </c>
      <c r="P121" s="204">
        <f>F121/E121*100</f>
        <v>99.637332422858933</v>
      </c>
      <c r="Q121" s="153" t="s">
        <v>318</v>
      </c>
      <c r="R121" s="154">
        <v>95</v>
      </c>
      <c r="S121" s="154">
        <v>96.6</v>
      </c>
      <c r="T121" s="154">
        <v>101.7</v>
      </c>
    </row>
    <row r="122" spans="2:20" ht="115.5" customHeight="1" thickBot="1" x14ac:dyDescent="0.3">
      <c r="B122" s="218"/>
      <c r="C122" s="218"/>
      <c r="D122" s="218"/>
      <c r="E122" s="202"/>
      <c r="F122" s="202"/>
      <c r="G122" s="202"/>
      <c r="H122" s="202"/>
      <c r="I122" s="221"/>
      <c r="J122" s="202"/>
      <c r="K122" s="202"/>
      <c r="L122" s="202"/>
      <c r="M122" s="205"/>
      <c r="N122" s="205"/>
      <c r="O122" s="202"/>
      <c r="P122" s="208"/>
      <c r="Q122" s="153" t="s">
        <v>319</v>
      </c>
      <c r="R122" s="154">
        <v>75</v>
      </c>
      <c r="S122" s="154">
        <v>95.7</v>
      </c>
      <c r="T122" s="154">
        <v>127.6</v>
      </c>
    </row>
    <row r="123" spans="2:20" ht="102" customHeight="1" x14ac:dyDescent="0.25">
      <c r="B123" s="219"/>
      <c r="C123" s="219"/>
      <c r="D123" s="219"/>
      <c r="E123" s="203"/>
      <c r="F123" s="203"/>
      <c r="G123" s="203"/>
      <c r="H123" s="203"/>
      <c r="I123" s="222"/>
      <c r="J123" s="203"/>
      <c r="K123" s="203"/>
      <c r="L123" s="203"/>
      <c r="M123" s="206"/>
      <c r="N123" s="206"/>
      <c r="O123" s="203"/>
      <c r="P123" s="209"/>
      <c r="Q123" s="155" t="s">
        <v>320</v>
      </c>
      <c r="R123" s="154">
        <v>100</v>
      </c>
      <c r="S123" s="154">
        <v>100</v>
      </c>
      <c r="T123" s="154">
        <v>100</v>
      </c>
    </row>
    <row r="124" spans="2:20" ht="102" customHeight="1" x14ac:dyDescent="0.25">
      <c r="B124" s="140">
        <v>4</v>
      </c>
      <c r="C124" s="140" t="s">
        <v>181</v>
      </c>
      <c r="D124" s="140" t="s">
        <v>89</v>
      </c>
      <c r="E124" s="142">
        <v>0</v>
      </c>
      <c r="F124" s="142">
        <v>0</v>
      </c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  <c r="Q124" s="140" t="s">
        <v>182</v>
      </c>
      <c r="R124" s="149">
        <v>25</v>
      </c>
      <c r="S124" s="149">
        <v>34</v>
      </c>
      <c r="T124" s="150">
        <v>136</v>
      </c>
    </row>
    <row r="125" spans="2:20" ht="102" customHeight="1" x14ac:dyDescent="0.25">
      <c r="B125" s="210">
        <v>5</v>
      </c>
      <c r="C125" s="213" t="s">
        <v>321</v>
      </c>
      <c r="D125" s="215"/>
      <c r="E125" s="210">
        <v>2600</v>
      </c>
      <c r="F125" s="210">
        <v>800</v>
      </c>
      <c r="G125" s="210">
        <v>0</v>
      </c>
      <c r="H125" s="210">
        <v>0</v>
      </c>
      <c r="I125" s="210">
        <v>0</v>
      </c>
      <c r="J125" s="210">
        <v>0</v>
      </c>
      <c r="K125" s="210">
        <v>2600</v>
      </c>
      <c r="L125" s="210">
        <v>800</v>
      </c>
      <c r="M125" s="210">
        <v>0</v>
      </c>
      <c r="N125" s="210">
        <v>0</v>
      </c>
      <c r="O125" s="210">
        <v>100</v>
      </c>
      <c r="P125" s="210">
        <v>30.8</v>
      </c>
      <c r="Q125" s="197" t="s">
        <v>322</v>
      </c>
      <c r="R125" s="199">
        <v>10</v>
      </c>
      <c r="S125" s="199">
        <v>30.8</v>
      </c>
      <c r="T125" s="199">
        <v>30.8</v>
      </c>
    </row>
    <row r="126" spans="2:20" ht="102" customHeight="1" x14ac:dyDescent="0.25">
      <c r="B126" s="211"/>
      <c r="C126" s="214"/>
      <c r="D126" s="216"/>
      <c r="E126" s="211"/>
      <c r="F126" s="211"/>
      <c r="G126" s="211"/>
      <c r="H126" s="211"/>
      <c r="I126" s="211"/>
      <c r="J126" s="211"/>
      <c r="K126" s="211"/>
      <c r="L126" s="211"/>
      <c r="M126" s="211"/>
      <c r="N126" s="211"/>
      <c r="O126" s="211"/>
      <c r="P126" s="211"/>
      <c r="Q126" s="198"/>
      <c r="R126" s="200"/>
      <c r="S126" s="200"/>
      <c r="T126" s="200"/>
    </row>
    <row r="127" spans="2:20" ht="102" customHeight="1" x14ac:dyDescent="0.25">
      <c r="B127" s="211"/>
      <c r="C127" s="214"/>
      <c r="D127" s="216"/>
      <c r="E127" s="211"/>
      <c r="F127" s="211"/>
      <c r="G127" s="211"/>
      <c r="H127" s="211"/>
      <c r="I127" s="211"/>
      <c r="J127" s="211"/>
      <c r="K127" s="211"/>
      <c r="L127" s="211"/>
      <c r="M127" s="211"/>
      <c r="N127" s="211"/>
      <c r="O127" s="211"/>
      <c r="P127" s="211"/>
      <c r="Q127" s="198"/>
      <c r="R127" s="200"/>
      <c r="S127" s="200"/>
      <c r="T127" s="200"/>
    </row>
    <row r="128" spans="2:20" ht="102" customHeight="1" x14ac:dyDescent="0.25">
      <c r="B128" s="211"/>
      <c r="C128" s="214"/>
      <c r="D128" s="216"/>
      <c r="E128" s="211"/>
      <c r="F128" s="211"/>
      <c r="G128" s="211"/>
      <c r="H128" s="211"/>
      <c r="I128" s="211"/>
      <c r="J128" s="211"/>
      <c r="K128" s="211"/>
      <c r="L128" s="211"/>
      <c r="M128" s="211"/>
      <c r="N128" s="211"/>
      <c r="O128" s="211"/>
      <c r="P128" s="211"/>
      <c r="Q128" s="198"/>
      <c r="R128" s="200"/>
      <c r="S128" s="200"/>
      <c r="T128" s="200"/>
    </row>
    <row r="129" spans="2:20" ht="102" customHeight="1" x14ac:dyDescent="0.25">
      <c r="B129" s="211"/>
      <c r="C129" s="214"/>
      <c r="D129" s="216"/>
      <c r="E129" s="211"/>
      <c r="F129" s="211"/>
      <c r="G129" s="211"/>
      <c r="H129" s="211"/>
      <c r="I129" s="211"/>
      <c r="J129" s="211"/>
      <c r="K129" s="211"/>
      <c r="L129" s="211"/>
      <c r="M129" s="211"/>
      <c r="N129" s="211"/>
      <c r="O129" s="211"/>
      <c r="P129" s="211"/>
      <c r="Q129" s="198"/>
      <c r="R129" s="200"/>
      <c r="S129" s="200"/>
      <c r="T129" s="200"/>
    </row>
    <row r="130" spans="2:20" ht="102" customHeight="1" x14ac:dyDescent="0.25">
      <c r="B130" s="211"/>
      <c r="C130" s="214"/>
      <c r="D130" s="216"/>
      <c r="E130" s="211"/>
      <c r="F130" s="211"/>
      <c r="G130" s="211"/>
      <c r="H130" s="211"/>
      <c r="I130" s="211"/>
      <c r="J130" s="211"/>
      <c r="K130" s="211"/>
      <c r="L130" s="211"/>
      <c r="M130" s="211"/>
      <c r="N130" s="211"/>
      <c r="O130" s="211"/>
      <c r="P130" s="211"/>
      <c r="Q130" s="198"/>
      <c r="R130" s="200"/>
      <c r="S130" s="200"/>
      <c r="T130" s="200"/>
    </row>
    <row r="131" spans="2:20" ht="102" customHeight="1" x14ac:dyDescent="0.25">
      <c r="B131" s="211"/>
      <c r="C131" s="214"/>
      <c r="D131" s="216"/>
      <c r="E131" s="211"/>
      <c r="F131" s="211"/>
      <c r="G131" s="211"/>
      <c r="H131" s="211"/>
      <c r="I131" s="211"/>
      <c r="J131" s="211"/>
      <c r="K131" s="211"/>
      <c r="L131" s="211"/>
      <c r="M131" s="211"/>
      <c r="N131" s="211"/>
      <c r="O131" s="211"/>
      <c r="P131" s="211"/>
      <c r="Q131" s="198"/>
      <c r="R131" s="200"/>
      <c r="S131" s="200"/>
      <c r="T131" s="200"/>
    </row>
    <row r="132" spans="2:20" ht="102" customHeight="1" x14ac:dyDescent="0.25">
      <c r="B132" s="212"/>
      <c r="C132" s="212"/>
      <c r="D132" s="212"/>
      <c r="E132" s="212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  <c r="P132" s="212"/>
      <c r="Q132" s="156" t="s">
        <v>323</v>
      </c>
      <c r="R132" s="157">
        <v>100</v>
      </c>
      <c r="S132" s="157">
        <v>100</v>
      </c>
      <c r="T132" s="157">
        <v>100</v>
      </c>
    </row>
    <row r="133" spans="2:20" ht="102" customHeight="1" x14ac:dyDescent="0.25">
      <c r="B133" s="52">
        <v>8</v>
      </c>
      <c r="C133" s="32" t="s">
        <v>187</v>
      </c>
      <c r="D133" s="33" t="s">
        <v>109</v>
      </c>
      <c r="E133" s="53">
        <f t="shared" ref="E133:L133" si="8">E134+E137+E147+E155+E164+E170+E171+E179+E173</f>
        <v>402150.5</v>
      </c>
      <c r="F133" s="53">
        <f t="shared" si="8"/>
        <v>401307.4</v>
      </c>
      <c r="G133" s="53">
        <f t="shared" si="8"/>
        <v>17951.5</v>
      </c>
      <c r="H133" s="53">
        <f t="shared" si="8"/>
        <v>18357.100000000002</v>
      </c>
      <c r="I133" s="53">
        <f t="shared" si="8"/>
        <v>283577.80000000005</v>
      </c>
      <c r="J133" s="53">
        <f t="shared" si="8"/>
        <v>282692.5</v>
      </c>
      <c r="K133" s="53">
        <f t="shared" si="8"/>
        <v>100621.20000000001</v>
      </c>
      <c r="L133" s="53">
        <f t="shared" si="8"/>
        <v>100257.8</v>
      </c>
      <c r="M133" s="33">
        <v>0</v>
      </c>
      <c r="N133" s="33">
        <v>0</v>
      </c>
      <c r="O133" s="32">
        <v>100</v>
      </c>
      <c r="P133" s="54">
        <f t="shared" ref="P133:P138" si="9">F133/E133*100</f>
        <v>99.790352119417975</v>
      </c>
      <c r="Q133" s="35" t="s">
        <v>188</v>
      </c>
      <c r="R133" s="35">
        <v>99.4</v>
      </c>
      <c r="S133" s="35">
        <v>99.4</v>
      </c>
      <c r="T133" s="55">
        <v>100</v>
      </c>
    </row>
    <row r="134" spans="2:20" ht="102" customHeight="1" x14ac:dyDescent="0.25">
      <c r="B134" s="37"/>
      <c r="C134" s="158" t="s">
        <v>189</v>
      </c>
      <c r="D134" s="159" t="s">
        <v>324</v>
      </c>
      <c r="E134" s="160">
        <f t="shared" ref="E134:K134" si="10">E135+E136</f>
        <v>341466.9</v>
      </c>
      <c r="F134" s="160">
        <f>F135+F136</f>
        <v>341463.1</v>
      </c>
      <c r="G134" s="160">
        <f t="shared" si="10"/>
        <v>17951.5</v>
      </c>
      <c r="H134" s="160">
        <f t="shared" si="10"/>
        <v>18357.100000000002</v>
      </c>
      <c r="I134" s="160">
        <f t="shared" si="10"/>
        <v>270345.7</v>
      </c>
      <c r="J134" s="160">
        <f t="shared" si="10"/>
        <v>269940.09999999998</v>
      </c>
      <c r="K134" s="160">
        <f t="shared" si="10"/>
        <v>53169.7</v>
      </c>
      <c r="L134" s="160">
        <f>L135+L136</f>
        <v>53165.899999999994</v>
      </c>
      <c r="M134" s="159">
        <v>0</v>
      </c>
      <c r="N134" s="159">
        <v>0</v>
      </c>
      <c r="O134" s="158">
        <v>100</v>
      </c>
      <c r="P134" s="161">
        <f t="shared" si="9"/>
        <v>99.998887154216106</v>
      </c>
      <c r="Q134" s="162" t="s">
        <v>190</v>
      </c>
      <c r="R134" s="36">
        <v>100</v>
      </c>
      <c r="S134" s="36">
        <v>100</v>
      </c>
      <c r="T134" s="90">
        <v>100</v>
      </c>
    </row>
    <row r="135" spans="2:20" ht="102" customHeight="1" x14ac:dyDescent="0.25">
      <c r="B135" s="163"/>
      <c r="C135" s="164" t="s">
        <v>326</v>
      </c>
      <c r="D135" s="163" t="s">
        <v>254</v>
      </c>
      <c r="E135" s="165">
        <f>G135+I135+K135</f>
        <v>111032.29999999999</v>
      </c>
      <c r="F135" s="165">
        <f>H135+J135+L135</f>
        <v>111030.69999999998</v>
      </c>
      <c r="G135" s="165">
        <v>520.9</v>
      </c>
      <c r="H135" s="166">
        <v>520.9</v>
      </c>
      <c r="I135" s="166">
        <v>84570.7</v>
      </c>
      <c r="J135" s="166">
        <v>84570.7</v>
      </c>
      <c r="K135" s="166">
        <v>25940.7</v>
      </c>
      <c r="L135" s="166">
        <v>25939.1</v>
      </c>
      <c r="M135" s="164"/>
      <c r="N135" s="164"/>
      <c r="O135" s="164">
        <v>100</v>
      </c>
      <c r="P135" s="167">
        <f t="shared" si="9"/>
        <v>99.998558977883008</v>
      </c>
      <c r="Q135" s="168" t="s">
        <v>190</v>
      </c>
      <c r="R135" s="164">
        <v>100</v>
      </c>
      <c r="S135" s="164">
        <v>100</v>
      </c>
      <c r="T135" s="169">
        <v>100</v>
      </c>
    </row>
    <row r="136" spans="2:20" ht="102" customHeight="1" x14ac:dyDescent="0.25">
      <c r="B136" s="163"/>
      <c r="C136" s="170" t="s">
        <v>327</v>
      </c>
      <c r="D136" s="163" t="s">
        <v>254</v>
      </c>
      <c r="E136" s="165">
        <f>G136+I136+K136</f>
        <v>230434.6</v>
      </c>
      <c r="F136" s="165">
        <f>H136+J136+L136</f>
        <v>230432.4</v>
      </c>
      <c r="G136" s="165">
        <f>14735.1+2695.5</f>
        <v>17430.599999999999</v>
      </c>
      <c r="H136" s="166">
        <f>15140.7+2695.5</f>
        <v>17836.2</v>
      </c>
      <c r="I136" s="166">
        <v>185775</v>
      </c>
      <c r="J136" s="166">
        <v>185369.4</v>
      </c>
      <c r="K136" s="166">
        <v>27229</v>
      </c>
      <c r="L136" s="166">
        <v>27226.799999999999</v>
      </c>
      <c r="M136" s="164" t="s">
        <v>18</v>
      </c>
      <c r="N136" s="164"/>
      <c r="O136" s="164">
        <v>100</v>
      </c>
      <c r="P136" s="167">
        <f t="shared" si="9"/>
        <v>99.999045282262287</v>
      </c>
      <c r="Q136" s="164" t="s">
        <v>191</v>
      </c>
      <c r="R136" s="167">
        <v>98.6</v>
      </c>
      <c r="S136" s="167">
        <v>98.6</v>
      </c>
      <c r="T136" s="169">
        <v>100</v>
      </c>
    </row>
    <row r="137" spans="2:20" ht="102" customHeight="1" x14ac:dyDescent="0.25">
      <c r="B137" s="37"/>
      <c r="C137" s="158" t="s">
        <v>192</v>
      </c>
      <c r="D137" s="159" t="s">
        <v>254</v>
      </c>
      <c r="E137" s="160">
        <f>E138+E140+E139+E141+E142+E143+E144+E145+E146</f>
        <v>7050.5</v>
      </c>
      <c r="F137" s="160">
        <f t="shared" ref="F137:L137" si="11">F138+F140+F139+F141+F142+F143+F144+F145+F146</f>
        <v>6814.9000000000005</v>
      </c>
      <c r="G137" s="160">
        <f t="shared" si="11"/>
        <v>0</v>
      </c>
      <c r="H137" s="160">
        <f t="shared" si="11"/>
        <v>0</v>
      </c>
      <c r="I137" s="160">
        <f t="shared" si="11"/>
        <v>7050.5</v>
      </c>
      <c r="J137" s="160">
        <f t="shared" si="11"/>
        <v>6814.9000000000005</v>
      </c>
      <c r="K137" s="160">
        <f t="shared" si="11"/>
        <v>0</v>
      </c>
      <c r="L137" s="160">
        <f t="shared" si="11"/>
        <v>0</v>
      </c>
      <c r="M137" s="171">
        <v>0</v>
      </c>
      <c r="N137" s="171">
        <v>0</v>
      </c>
      <c r="O137" s="158">
        <v>100</v>
      </c>
      <c r="P137" s="161">
        <f t="shared" si="9"/>
        <v>96.658393021771516</v>
      </c>
      <c r="Q137" s="36"/>
      <c r="R137" s="123">
        <v>99</v>
      </c>
      <c r="S137" s="123">
        <v>100</v>
      </c>
      <c r="T137" s="90">
        <v>101</v>
      </c>
    </row>
    <row r="138" spans="2:20" ht="102" customHeight="1" x14ac:dyDescent="0.25">
      <c r="B138" s="163"/>
      <c r="C138" s="172" t="s">
        <v>328</v>
      </c>
      <c r="D138" s="163" t="s">
        <v>254</v>
      </c>
      <c r="E138" s="165">
        <f>G138+I138+K138</f>
        <v>0</v>
      </c>
      <c r="F138" s="165">
        <f>H138+J138+L138</f>
        <v>0</v>
      </c>
      <c r="G138" s="165"/>
      <c r="H138" s="166"/>
      <c r="I138" s="166"/>
      <c r="J138" s="166"/>
      <c r="K138" s="166">
        <v>0</v>
      </c>
      <c r="L138" s="166">
        <v>0</v>
      </c>
      <c r="M138" s="164"/>
      <c r="N138" s="164"/>
      <c r="O138" s="164">
        <v>100</v>
      </c>
      <c r="P138" s="167" t="e">
        <f t="shared" si="9"/>
        <v>#DIV/0!</v>
      </c>
      <c r="Q138" s="164" t="s">
        <v>193</v>
      </c>
      <c r="R138" s="164">
        <v>1</v>
      </c>
      <c r="S138" s="173">
        <v>1</v>
      </c>
      <c r="T138" s="169">
        <v>200</v>
      </c>
    </row>
    <row r="139" spans="2:20" ht="102" customHeight="1" x14ac:dyDescent="0.25">
      <c r="B139" s="163"/>
      <c r="C139" s="172" t="s">
        <v>329</v>
      </c>
      <c r="D139" s="163" t="s">
        <v>254</v>
      </c>
      <c r="E139" s="165">
        <f t="shared" ref="E139:F146" si="12">G139+I139+K139</f>
        <v>102.1</v>
      </c>
      <c r="F139" s="165">
        <f t="shared" si="12"/>
        <v>102.1</v>
      </c>
      <c r="G139" s="165"/>
      <c r="H139" s="166"/>
      <c r="I139" s="166">
        <v>102.1</v>
      </c>
      <c r="J139" s="166">
        <v>102.1</v>
      </c>
      <c r="K139" s="166">
        <v>0</v>
      </c>
      <c r="L139" s="166">
        <v>0</v>
      </c>
      <c r="M139" s="164"/>
      <c r="N139" s="164"/>
      <c r="O139" s="164">
        <v>100</v>
      </c>
      <c r="P139" s="173">
        <v>100</v>
      </c>
      <c r="Q139" s="164" t="s">
        <v>194</v>
      </c>
      <c r="R139" s="164">
        <v>100</v>
      </c>
      <c r="S139" s="167">
        <v>100</v>
      </c>
      <c r="T139" s="169">
        <v>100</v>
      </c>
    </row>
    <row r="140" spans="2:20" ht="102" customHeight="1" x14ac:dyDescent="0.25">
      <c r="B140" s="163"/>
      <c r="C140" s="172" t="s">
        <v>330</v>
      </c>
      <c r="D140" s="163" t="s">
        <v>254</v>
      </c>
      <c r="E140" s="165">
        <f t="shared" si="12"/>
        <v>0</v>
      </c>
      <c r="F140" s="165">
        <f t="shared" si="12"/>
        <v>0</v>
      </c>
      <c r="G140" s="165"/>
      <c r="H140" s="166"/>
      <c r="I140" s="165"/>
      <c r="J140" s="165"/>
      <c r="K140" s="166">
        <v>0</v>
      </c>
      <c r="L140" s="166">
        <v>0</v>
      </c>
      <c r="M140" s="164"/>
      <c r="N140" s="164"/>
      <c r="O140" s="164">
        <v>100</v>
      </c>
      <c r="P140" s="173">
        <v>100</v>
      </c>
      <c r="Q140" s="164" t="s">
        <v>195</v>
      </c>
      <c r="R140" s="164">
        <v>2</v>
      </c>
      <c r="S140" s="173">
        <v>2</v>
      </c>
      <c r="T140" s="169">
        <v>150</v>
      </c>
    </row>
    <row r="141" spans="2:20" ht="102" customHeight="1" x14ac:dyDescent="0.25">
      <c r="B141" s="163"/>
      <c r="C141" s="172" t="s">
        <v>331</v>
      </c>
      <c r="D141" s="163" t="s">
        <v>254</v>
      </c>
      <c r="E141" s="165">
        <f t="shared" si="12"/>
        <v>2481.3000000000002</v>
      </c>
      <c r="F141" s="165">
        <f t="shared" si="12"/>
        <v>2422.4</v>
      </c>
      <c r="G141" s="165"/>
      <c r="H141" s="166"/>
      <c r="I141" s="165">
        <v>2481.3000000000002</v>
      </c>
      <c r="J141" s="165">
        <v>2422.4</v>
      </c>
      <c r="K141" s="166">
        <v>0</v>
      </c>
      <c r="L141" s="166">
        <v>0</v>
      </c>
      <c r="M141" s="164"/>
      <c r="N141" s="164"/>
      <c r="O141" s="164">
        <v>100</v>
      </c>
      <c r="P141" s="173">
        <v>100</v>
      </c>
      <c r="Q141" s="164" t="s">
        <v>196</v>
      </c>
      <c r="R141" s="164">
        <v>11</v>
      </c>
      <c r="S141" s="173">
        <v>6</v>
      </c>
      <c r="T141" s="169">
        <v>55</v>
      </c>
    </row>
    <row r="142" spans="2:20" ht="102" customHeight="1" x14ac:dyDescent="0.25">
      <c r="B142" s="163"/>
      <c r="C142" s="174" t="s">
        <v>332</v>
      </c>
      <c r="D142" s="163" t="s">
        <v>254</v>
      </c>
      <c r="E142" s="165">
        <f t="shared" si="12"/>
        <v>1983.7</v>
      </c>
      <c r="F142" s="165">
        <f t="shared" si="12"/>
        <v>1924.8</v>
      </c>
      <c r="G142" s="165"/>
      <c r="H142" s="166"/>
      <c r="I142" s="165">
        <v>1983.7</v>
      </c>
      <c r="J142" s="165">
        <v>1924.8</v>
      </c>
      <c r="K142" s="166">
        <v>0</v>
      </c>
      <c r="L142" s="166">
        <v>0</v>
      </c>
      <c r="M142" s="164"/>
      <c r="N142" s="164"/>
      <c r="O142" s="164">
        <v>100</v>
      </c>
      <c r="P142" s="173">
        <v>100</v>
      </c>
      <c r="Q142" s="164" t="s">
        <v>197</v>
      </c>
      <c r="R142" s="164">
        <v>39</v>
      </c>
      <c r="S142" s="173">
        <v>20</v>
      </c>
      <c r="T142" s="169">
        <v>51</v>
      </c>
    </row>
    <row r="143" spans="2:20" ht="102" customHeight="1" x14ac:dyDescent="0.25">
      <c r="B143" s="163"/>
      <c r="C143" s="172" t="s">
        <v>333</v>
      </c>
      <c r="D143" s="163" t="s">
        <v>254</v>
      </c>
      <c r="E143" s="165">
        <f t="shared" si="12"/>
        <v>1420.4</v>
      </c>
      <c r="F143" s="165">
        <f t="shared" si="12"/>
        <v>1361.5</v>
      </c>
      <c r="G143" s="165"/>
      <c r="H143" s="166"/>
      <c r="I143" s="166">
        <v>1420.4</v>
      </c>
      <c r="J143" s="166">
        <v>1361.5</v>
      </c>
      <c r="K143" s="166">
        <v>0</v>
      </c>
      <c r="L143" s="166">
        <v>0</v>
      </c>
      <c r="M143" s="164"/>
      <c r="N143" s="164"/>
      <c r="O143" s="164">
        <v>100</v>
      </c>
      <c r="P143" s="173">
        <v>100</v>
      </c>
      <c r="Q143" s="164" t="s">
        <v>198</v>
      </c>
      <c r="R143" s="164">
        <v>3</v>
      </c>
      <c r="S143" s="173">
        <v>3</v>
      </c>
      <c r="T143" s="169">
        <v>100</v>
      </c>
    </row>
    <row r="144" spans="2:20" ht="102" customHeight="1" x14ac:dyDescent="0.25">
      <c r="B144" s="163"/>
      <c r="C144" s="170" t="s">
        <v>334</v>
      </c>
      <c r="D144" s="163" t="s">
        <v>254</v>
      </c>
      <c r="E144" s="165">
        <f t="shared" si="12"/>
        <v>0</v>
      </c>
      <c r="F144" s="165">
        <f t="shared" si="12"/>
        <v>0</v>
      </c>
      <c r="G144" s="165"/>
      <c r="H144" s="166"/>
      <c r="I144" s="166"/>
      <c r="J144" s="166"/>
      <c r="K144" s="166">
        <v>0</v>
      </c>
      <c r="L144" s="166">
        <v>0</v>
      </c>
      <c r="M144" s="164"/>
      <c r="N144" s="164"/>
      <c r="O144" s="164">
        <v>100</v>
      </c>
      <c r="P144" s="173">
        <v>100</v>
      </c>
      <c r="Q144" s="164" t="s">
        <v>199</v>
      </c>
      <c r="R144" s="164">
        <v>4</v>
      </c>
      <c r="S144" s="164">
        <v>0</v>
      </c>
      <c r="T144" s="169">
        <v>0</v>
      </c>
    </row>
    <row r="145" spans="2:20" ht="102" customHeight="1" x14ac:dyDescent="0.25">
      <c r="B145" s="163"/>
      <c r="C145" s="170" t="s">
        <v>335</v>
      </c>
      <c r="D145" s="163" t="s">
        <v>254</v>
      </c>
      <c r="E145" s="165">
        <f t="shared" si="12"/>
        <v>0</v>
      </c>
      <c r="F145" s="165">
        <f t="shared" si="12"/>
        <v>0</v>
      </c>
      <c r="G145" s="165"/>
      <c r="H145" s="166"/>
      <c r="I145" s="166"/>
      <c r="J145" s="166"/>
      <c r="K145" s="166">
        <v>0</v>
      </c>
      <c r="L145" s="166">
        <v>0</v>
      </c>
      <c r="M145" s="164"/>
      <c r="N145" s="164"/>
      <c r="O145" s="164">
        <v>100</v>
      </c>
      <c r="P145" s="167">
        <v>100</v>
      </c>
      <c r="Q145" s="164" t="s">
        <v>200</v>
      </c>
      <c r="R145" s="164">
        <v>1</v>
      </c>
      <c r="S145" s="173">
        <v>1</v>
      </c>
      <c r="T145" s="169">
        <v>100</v>
      </c>
    </row>
    <row r="146" spans="2:20" ht="102" customHeight="1" x14ac:dyDescent="0.25">
      <c r="B146" s="163"/>
      <c r="C146" s="170" t="s">
        <v>336</v>
      </c>
      <c r="D146" s="163" t="s">
        <v>254</v>
      </c>
      <c r="E146" s="165">
        <f t="shared" si="12"/>
        <v>1063</v>
      </c>
      <c r="F146" s="165">
        <f t="shared" si="12"/>
        <v>1004.1</v>
      </c>
      <c r="G146" s="165"/>
      <c r="H146" s="166"/>
      <c r="I146" s="166">
        <v>1063</v>
      </c>
      <c r="J146" s="166">
        <v>1004.1</v>
      </c>
      <c r="K146" s="166"/>
      <c r="L146" s="166"/>
      <c r="M146" s="164"/>
      <c r="N146" s="164"/>
      <c r="O146" s="164">
        <v>100</v>
      </c>
      <c r="P146" s="167">
        <f>F146/E146*100</f>
        <v>94.459078080903097</v>
      </c>
      <c r="Q146" s="175"/>
      <c r="R146" s="164"/>
      <c r="S146" s="173"/>
      <c r="T146" s="169"/>
    </row>
    <row r="147" spans="2:20" ht="102" customHeight="1" x14ac:dyDescent="0.25">
      <c r="B147" s="163"/>
      <c r="C147" s="176" t="s">
        <v>201</v>
      </c>
      <c r="D147" s="177" t="s">
        <v>254</v>
      </c>
      <c r="E147" s="178">
        <f>E148+E153</f>
        <v>23251.200000000001</v>
      </c>
      <c r="F147" s="178">
        <f t="shared" ref="F147:L147" si="13">F148+F153</f>
        <v>23235.7</v>
      </c>
      <c r="G147" s="178">
        <f t="shared" si="13"/>
        <v>0</v>
      </c>
      <c r="H147" s="178">
        <f t="shared" si="13"/>
        <v>0</v>
      </c>
      <c r="I147" s="178">
        <f t="shared" si="13"/>
        <v>359.7</v>
      </c>
      <c r="J147" s="178">
        <f t="shared" si="13"/>
        <v>359.7</v>
      </c>
      <c r="K147" s="178">
        <f t="shared" si="13"/>
        <v>22891.5</v>
      </c>
      <c r="L147" s="178">
        <f t="shared" si="13"/>
        <v>22876</v>
      </c>
      <c r="M147" s="177">
        <v>0</v>
      </c>
      <c r="N147" s="177">
        <v>0</v>
      </c>
      <c r="O147" s="176">
        <v>100</v>
      </c>
      <c r="P147" s="179">
        <f>F147/E147*100</f>
        <v>99.93333677401597</v>
      </c>
      <c r="Q147" s="175" t="s">
        <v>202</v>
      </c>
      <c r="R147" s="164">
        <v>74</v>
      </c>
      <c r="S147" s="164">
        <v>76</v>
      </c>
      <c r="T147" s="169">
        <v>104.1</v>
      </c>
    </row>
    <row r="148" spans="2:20" ht="102" customHeight="1" x14ac:dyDescent="0.25">
      <c r="B148" s="163"/>
      <c r="C148" s="170" t="s">
        <v>203</v>
      </c>
      <c r="D148" s="163" t="s">
        <v>254</v>
      </c>
      <c r="E148" s="165">
        <f>E149+E150+E151+E152</f>
        <v>23175</v>
      </c>
      <c r="F148" s="165">
        <f t="shared" ref="F148:K148" si="14">F149+F150+F151+F152</f>
        <v>23159.5</v>
      </c>
      <c r="G148" s="165">
        <f t="shared" si="14"/>
        <v>0</v>
      </c>
      <c r="H148" s="165">
        <f t="shared" si="14"/>
        <v>0</v>
      </c>
      <c r="I148" s="165">
        <f t="shared" si="14"/>
        <v>359.7</v>
      </c>
      <c r="J148" s="165">
        <f t="shared" si="14"/>
        <v>359.7</v>
      </c>
      <c r="K148" s="165">
        <f t="shared" si="14"/>
        <v>22815.3</v>
      </c>
      <c r="L148" s="165">
        <f>L149+L150+L151+L152</f>
        <v>22799.8</v>
      </c>
      <c r="M148" s="163">
        <v>0</v>
      </c>
      <c r="N148" s="165">
        <f>N149+N150+N151+N152</f>
        <v>0</v>
      </c>
      <c r="O148" s="164">
        <v>100</v>
      </c>
      <c r="P148" s="167">
        <f>F148/E148*100</f>
        <v>99.933117583603021</v>
      </c>
      <c r="Q148" s="249" t="s">
        <v>202</v>
      </c>
      <c r="R148" s="164">
        <v>74</v>
      </c>
      <c r="S148" s="164">
        <v>76</v>
      </c>
      <c r="T148" s="180">
        <v>104</v>
      </c>
    </row>
    <row r="149" spans="2:20" ht="102" customHeight="1" x14ac:dyDescent="0.25">
      <c r="B149" s="163"/>
      <c r="C149" s="170" t="s">
        <v>337</v>
      </c>
      <c r="D149" s="163" t="s">
        <v>254</v>
      </c>
      <c r="E149" s="165">
        <f t="shared" ref="E149:F151" si="15">G149+I149+K149</f>
        <v>300</v>
      </c>
      <c r="F149" s="165">
        <f t="shared" si="15"/>
        <v>300</v>
      </c>
      <c r="G149" s="165"/>
      <c r="H149" s="166"/>
      <c r="I149" s="166"/>
      <c r="J149" s="166"/>
      <c r="K149" s="165">
        <v>300</v>
      </c>
      <c r="L149" s="165">
        <v>300</v>
      </c>
      <c r="M149" s="164"/>
      <c r="N149" s="164"/>
      <c r="O149" s="164">
        <v>100</v>
      </c>
      <c r="P149" s="173">
        <v>100</v>
      </c>
      <c r="Q149" s="249"/>
      <c r="R149" s="164">
        <v>74</v>
      </c>
      <c r="S149" s="164">
        <v>76</v>
      </c>
      <c r="T149" s="169">
        <v>104.1</v>
      </c>
    </row>
    <row r="150" spans="2:20" ht="102" customHeight="1" x14ac:dyDescent="0.25">
      <c r="B150" s="163"/>
      <c r="C150" s="170" t="s">
        <v>338</v>
      </c>
      <c r="D150" s="163" t="s">
        <v>254</v>
      </c>
      <c r="E150" s="165">
        <f t="shared" si="15"/>
        <v>200</v>
      </c>
      <c r="F150" s="165">
        <f t="shared" si="15"/>
        <v>200</v>
      </c>
      <c r="G150" s="165"/>
      <c r="H150" s="166"/>
      <c r="I150" s="166"/>
      <c r="J150" s="166"/>
      <c r="K150" s="165">
        <v>200</v>
      </c>
      <c r="L150" s="165">
        <v>200</v>
      </c>
      <c r="M150" s="164"/>
      <c r="N150" s="164"/>
      <c r="O150" s="164">
        <v>100</v>
      </c>
      <c r="P150" s="167">
        <v>100</v>
      </c>
      <c r="Q150" s="164" t="s">
        <v>204</v>
      </c>
      <c r="R150" s="164">
        <v>20</v>
      </c>
      <c r="S150" s="164">
        <v>20</v>
      </c>
      <c r="T150" s="169">
        <v>100</v>
      </c>
    </row>
    <row r="151" spans="2:20" ht="102" customHeight="1" x14ac:dyDescent="0.25">
      <c r="B151" s="163"/>
      <c r="C151" s="170" t="s">
        <v>339</v>
      </c>
      <c r="D151" s="163" t="s">
        <v>254</v>
      </c>
      <c r="E151" s="165">
        <f t="shared" si="15"/>
        <v>300</v>
      </c>
      <c r="F151" s="165">
        <f t="shared" si="15"/>
        <v>300</v>
      </c>
      <c r="G151" s="165"/>
      <c r="H151" s="166"/>
      <c r="I151" s="166"/>
      <c r="J151" s="166"/>
      <c r="K151" s="165">
        <v>300</v>
      </c>
      <c r="L151" s="165">
        <v>300</v>
      </c>
      <c r="M151" s="164"/>
      <c r="N151" s="164"/>
      <c r="O151" s="164">
        <v>100</v>
      </c>
      <c r="P151" s="167">
        <v>100</v>
      </c>
      <c r="Q151" s="175" t="s">
        <v>205</v>
      </c>
      <c r="R151" s="164">
        <v>100</v>
      </c>
      <c r="S151" s="164">
        <v>100</v>
      </c>
      <c r="T151" s="169">
        <v>100</v>
      </c>
    </row>
    <row r="152" spans="2:20" ht="102" customHeight="1" x14ac:dyDescent="0.25">
      <c r="B152" s="163"/>
      <c r="C152" s="170" t="s">
        <v>340</v>
      </c>
      <c r="D152" s="163" t="s">
        <v>254</v>
      </c>
      <c r="E152" s="165">
        <f>G152+I152+K152</f>
        <v>22375</v>
      </c>
      <c r="F152" s="165">
        <f>H152+J152+L152</f>
        <v>22359.5</v>
      </c>
      <c r="G152" s="165"/>
      <c r="H152" s="166"/>
      <c r="I152" s="165">
        <v>359.7</v>
      </c>
      <c r="J152" s="165">
        <v>359.7</v>
      </c>
      <c r="K152" s="165">
        <v>22015.3</v>
      </c>
      <c r="L152" s="165">
        <v>21999.8</v>
      </c>
      <c r="M152" s="164"/>
      <c r="N152" s="164"/>
      <c r="O152" s="164">
        <v>100</v>
      </c>
      <c r="P152" s="167">
        <f>F152/E152*100</f>
        <v>99.930726256983235</v>
      </c>
      <c r="Q152" s="164" t="s">
        <v>206</v>
      </c>
      <c r="R152" s="164">
        <v>30</v>
      </c>
      <c r="S152" s="164">
        <v>30</v>
      </c>
      <c r="T152" s="169">
        <v>100</v>
      </c>
    </row>
    <row r="153" spans="2:20" ht="102" customHeight="1" x14ac:dyDescent="0.25">
      <c r="B153" s="181"/>
      <c r="C153" s="170" t="s">
        <v>325</v>
      </c>
      <c r="D153" s="181" t="s">
        <v>254</v>
      </c>
      <c r="E153" s="182">
        <f>E154</f>
        <v>76.2</v>
      </c>
      <c r="F153" s="182">
        <f t="shared" ref="F153:L153" si="16">F154</f>
        <v>76.2</v>
      </c>
      <c r="G153" s="182">
        <f t="shared" si="16"/>
        <v>0</v>
      </c>
      <c r="H153" s="182">
        <f t="shared" si="16"/>
        <v>0</v>
      </c>
      <c r="I153" s="182">
        <f t="shared" si="16"/>
        <v>0</v>
      </c>
      <c r="J153" s="182">
        <f t="shared" si="16"/>
        <v>0</v>
      </c>
      <c r="K153" s="182">
        <f t="shared" si="16"/>
        <v>76.2</v>
      </c>
      <c r="L153" s="182">
        <f t="shared" si="16"/>
        <v>76.2</v>
      </c>
      <c r="M153" s="181">
        <v>0</v>
      </c>
      <c r="N153" s="181">
        <v>0</v>
      </c>
      <c r="O153" s="170">
        <v>100</v>
      </c>
      <c r="P153" s="183">
        <v>100</v>
      </c>
      <c r="Q153" s="170" t="s">
        <v>207</v>
      </c>
      <c r="R153" s="170">
        <v>724</v>
      </c>
      <c r="S153" s="170">
        <v>724</v>
      </c>
      <c r="T153" s="184">
        <v>100</v>
      </c>
    </row>
    <row r="154" spans="2:20" ht="102" customHeight="1" x14ac:dyDescent="0.25">
      <c r="B154" s="163"/>
      <c r="C154" s="170" t="s">
        <v>341</v>
      </c>
      <c r="D154" s="163" t="s">
        <v>254</v>
      </c>
      <c r="E154" s="165">
        <f>G154+I154+K154</f>
        <v>76.2</v>
      </c>
      <c r="F154" s="165">
        <f>H154+J154+L154</f>
        <v>76.2</v>
      </c>
      <c r="G154" s="165"/>
      <c r="H154" s="166"/>
      <c r="I154" s="166"/>
      <c r="J154" s="166"/>
      <c r="K154" s="165">
        <v>76.2</v>
      </c>
      <c r="L154" s="165">
        <v>76.2</v>
      </c>
      <c r="M154" s="164"/>
      <c r="N154" s="164"/>
      <c r="O154" s="164">
        <v>100</v>
      </c>
      <c r="P154" s="173">
        <v>100</v>
      </c>
      <c r="Q154" s="164" t="s">
        <v>207</v>
      </c>
      <c r="R154" s="164">
        <v>724</v>
      </c>
      <c r="S154" s="164">
        <v>724</v>
      </c>
      <c r="T154" s="169">
        <v>100</v>
      </c>
    </row>
    <row r="155" spans="2:20" ht="102" customHeight="1" x14ac:dyDescent="0.25">
      <c r="B155" s="37"/>
      <c r="C155" s="158" t="s">
        <v>208</v>
      </c>
      <c r="D155" s="159" t="s">
        <v>254</v>
      </c>
      <c r="E155" s="160">
        <f t="shared" ref="E155:L155" si="17">E156+E161</f>
        <v>15295.300000000001</v>
      </c>
      <c r="F155" s="160">
        <f t="shared" si="17"/>
        <v>14806.5</v>
      </c>
      <c r="G155" s="160">
        <f t="shared" si="17"/>
        <v>0</v>
      </c>
      <c r="H155" s="160">
        <f t="shared" si="17"/>
        <v>0</v>
      </c>
      <c r="I155" s="160">
        <f t="shared" si="17"/>
        <v>5193.5</v>
      </c>
      <c r="J155" s="160">
        <f t="shared" si="17"/>
        <v>4765.2</v>
      </c>
      <c r="K155" s="160">
        <f t="shared" si="17"/>
        <v>10101.800000000001</v>
      </c>
      <c r="L155" s="160">
        <f t="shared" si="17"/>
        <v>10041.299999999999</v>
      </c>
      <c r="M155" s="171">
        <v>0</v>
      </c>
      <c r="N155" s="171">
        <v>0</v>
      </c>
      <c r="O155" s="158">
        <v>100</v>
      </c>
      <c r="P155" s="161">
        <f>F155/E155*100</f>
        <v>96.804247056285249</v>
      </c>
      <c r="Q155" s="36" t="s">
        <v>209</v>
      </c>
      <c r="R155" s="36">
        <v>95</v>
      </c>
      <c r="S155" s="36">
        <v>95</v>
      </c>
      <c r="T155" s="90">
        <v>105.823863636364</v>
      </c>
    </row>
    <row r="156" spans="2:20" ht="102" customHeight="1" x14ac:dyDescent="0.25">
      <c r="B156" s="185"/>
      <c r="C156" s="102" t="s">
        <v>235</v>
      </c>
      <c r="D156" s="185" t="s">
        <v>254</v>
      </c>
      <c r="E156" s="186">
        <f>E157+E158+E159+E160</f>
        <v>1713.95</v>
      </c>
      <c r="F156" s="186">
        <f t="shared" ref="F156:L156" si="18">F157+F158+F159+F160</f>
        <v>1498</v>
      </c>
      <c r="G156" s="186">
        <f t="shared" si="18"/>
        <v>0</v>
      </c>
      <c r="H156" s="186">
        <f t="shared" si="18"/>
        <v>0</v>
      </c>
      <c r="I156" s="186">
        <f t="shared" si="18"/>
        <v>1608.45</v>
      </c>
      <c r="J156" s="186">
        <f t="shared" si="18"/>
        <v>1392.5</v>
      </c>
      <c r="K156" s="186">
        <f t="shared" si="18"/>
        <v>105.5</v>
      </c>
      <c r="L156" s="186">
        <f t="shared" si="18"/>
        <v>105.5</v>
      </c>
      <c r="M156" s="185">
        <v>0</v>
      </c>
      <c r="N156" s="186">
        <f>N157+N158+N159+N160</f>
        <v>0</v>
      </c>
      <c r="O156" s="102">
        <v>100</v>
      </c>
      <c r="P156" s="187">
        <v>100</v>
      </c>
      <c r="Q156" s="102" t="s">
        <v>209</v>
      </c>
      <c r="R156" s="102">
        <v>95</v>
      </c>
      <c r="S156" s="102">
        <v>95</v>
      </c>
      <c r="T156" s="188">
        <v>119.4</v>
      </c>
    </row>
    <row r="157" spans="2:20" ht="102" customHeight="1" x14ac:dyDescent="0.25">
      <c r="B157" s="163"/>
      <c r="C157" s="170" t="s">
        <v>342</v>
      </c>
      <c r="D157" s="163" t="s">
        <v>254</v>
      </c>
      <c r="E157" s="165">
        <f t="shared" ref="E157:F160" si="19">G157+I157+K157</f>
        <v>0</v>
      </c>
      <c r="F157" s="165">
        <f t="shared" si="19"/>
        <v>0</v>
      </c>
      <c r="G157" s="165"/>
      <c r="H157" s="166"/>
      <c r="I157" s="166"/>
      <c r="J157" s="166"/>
      <c r="K157" s="166">
        <v>0</v>
      </c>
      <c r="L157" s="166">
        <v>0</v>
      </c>
      <c r="M157" s="164"/>
      <c r="N157" s="164"/>
      <c r="O157" s="164">
        <v>0</v>
      </c>
      <c r="P157" s="167">
        <v>0</v>
      </c>
      <c r="Q157" s="164" t="s">
        <v>210</v>
      </c>
      <c r="R157" s="164">
        <v>0</v>
      </c>
      <c r="S157" s="164">
        <v>0</v>
      </c>
      <c r="T157" s="169">
        <v>0</v>
      </c>
    </row>
    <row r="158" spans="2:20" ht="102" customHeight="1" x14ac:dyDescent="0.25">
      <c r="B158" s="163"/>
      <c r="C158" s="170" t="s">
        <v>343</v>
      </c>
      <c r="D158" s="163" t="s">
        <v>254</v>
      </c>
      <c r="E158" s="165">
        <f t="shared" si="19"/>
        <v>1713.95</v>
      </c>
      <c r="F158" s="165">
        <f t="shared" si="19"/>
        <v>1498</v>
      </c>
      <c r="G158" s="165"/>
      <c r="H158" s="165"/>
      <c r="I158" s="165">
        <f>1392.5+215.95</f>
        <v>1608.45</v>
      </c>
      <c r="J158" s="165">
        <v>1392.5</v>
      </c>
      <c r="K158" s="165">
        <v>105.5</v>
      </c>
      <c r="L158" s="165">
        <v>105.5</v>
      </c>
      <c r="M158" s="164"/>
      <c r="N158" s="164"/>
      <c r="O158" s="164">
        <v>100</v>
      </c>
      <c r="P158" s="167">
        <v>100</v>
      </c>
      <c r="Q158" s="164" t="s">
        <v>211</v>
      </c>
      <c r="R158" s="164">
        <v>100</v>
      </c>
      <c r="S158" s="164">
        <v>100</v>
      </c>
      <c r="T158" s="169">
        <v>100</v>
      </c>
    </row>
    <row r="159" spans="2:20" ht="102" customHeight="1" x14ac:dyDescent="0.25">
      <c r="B159" s="163"/>
      <c r="C159" s="170" t="s">
        <v>344</v>
      </c>
      <c r="D159" s="163" t="s">
        <v>254</v>
      </c>
      <c r="E159" s="165">
        <f t="shared" si="19"/>
        <v>0</v>
      </c>
      <c r="F159" s="165">
        <f t="shared" si="19"/>
        <v>0</v>
      </c>
      <c r="G159" s="165"/>
      <c r="H159" s="165"/>
      <c r="I159" s="165"/>
      <c r="J159" s="165"/>
      <c r="K159" s="165">
        <v>0</v>
      </c>
      <c r="L159" s="166">
        <v>0</v>
      </c>
      <c r="M159" s="164"/>
      <c r="N159" s="164"/>
      <c r="O159" s="164">
        <v>100</v>
      </c>
      <c r="P159" s="167">
        <v>100</v>
      </c>
      <c r="Q159" s="164" t="s">
        <v>212</v>
      </c>
      <c r="R159" s="164">
        <v>1176</v>
      </c>
      <c r="S159" s="164">
        <v>1299</v>
      </c>
      <c r="T159" s="169">
        <v>110.9</v>
      </c>
    </row>
    <row r="160" spans="2:20" ht="102" customHeight="1" x14ac:dyDescent="0.25">
      <c r="B160" s="163"/>
      <c r="C160" s="170" t="s">
        <v>345</v>
      </c>
      <c r="D160" s="163" t="s">
        <v>254</v>
      </c>
      <c r="E160" s="165">
        <f t="shared" si="19"/>
        <v>0</v>
      </c>
      <c r="F160" s="165">
        <f t="shared" si="19"/>
        <v>0</v>
      </c>
      <c r="G160" s="165"/>
      <c r="H160" s="166"/>
      <c r="I160" s="166"/>
      <c r="J160" s="166"/>
      <c r="K160" s="166">
        <v>0</v>
      </c>
      <c r="L160" s="166">
        <v>0</v>
      </c>
      <c r="M160" s="164"/>
      <c r="N160" s="164"/>
      <c r="O160" s="164">
        <v>0</v>
      </c>
      <c r="P160" s="167">
        <v>0</v>
      </c>
      <c r="Q160" s="164" t="s">
        <v>213</v>
      </c>
      <c r="R160" s="164">
        <v>0</v>
      </c>
      <c r="S160" s="164">
        <v>0</v>
      </c>
      <c r="T160" s="169">
        <v>0</v>
      </c>
    </row>
    <row r="161" spans="2:20" ht="102" customHeight="1" x14ac:dyDescent="0.25">
      <c r="B161" s="163"/>
      <c r="C161" s="170" t="s">
        <v>236</v>
      </c>
      <c r="D161" s="163" t="s">
        <v>254</v>
      </c>
      <c r="E161" s="165">
        <f>E162+E163</f>
        <v>13581.35</v>
      </c>
      <c r="F161" s="165">
        <f t="shared" ref="F161:K161" si="20">F162+F163</f>
        <v>13308.5</v>
      </c>
      <c r="G161" s="165">
        <f t="shared" si="20"/>
        <v>0</v>
      </c>
      <c r="H161" s="165">
        <f t="shared" si="20"/>
        <v>0</v>
      </c>
      <c r="I161" s="165">
        <f t="shared" si="20"/>
        <v>3585.0499999999997</v>
      </c>
      <c r="J161" s="165">
        <f>J162+J163</f>
        <v>3372.7</v>
      </c>
      <c r="K161" s="165">
        <f t="shared" si="20"/>
        <v>9996.3000000000011</v>
      </c>
      <c r="L161" s="165">
        <f>L162+L163</f>
        <v>9935.7999999999993</v>
      </c>
      <c r="M161" s="165">
        <f>M162</f>
        <v>0</v>
      </c>
      <c r="N161" s="165">
        <f>N162</f>
        <v>0</v>
      </c>
      <c r="O161" s="164">
        <v>100</v>
      </c>
      <c r="P161" s="167">
        <v>97.8</v>
      </c>
      <c r="Q161" s="164" t="s">
        <v>212</v>
      </c>
      <c r="R161" s="164">
        <v>1171</v>
      </c>
      <c r="S161" s="164">
        <v>1299</v>
      </c>
      <c r="T161" s="169">
        <v>110.9</v>
      </c>
    </row>
    <row r="162" spans="2:20" ht="102" customHeight="1" x14ac:dyDescent="0.25">
      <c r="B162" s="163"/>
      <c r="C162" s="164" t="s">
        <v>346</v>
      </c>
      <c r="D162" s="163" t="s">
        <v>254</v>
      </c>
      <c r="E162" s="165">
        <f>G162+I162+K162</f>
        <v>9996.3000000000011</v>
      </c>
      <c r="F162" s="165">
        <f>H162+J162+L162</f>
        <v>9935.7999999999993</v>
      </c>
      <c r="G162" s="165"/>
      <c r="H162" s="166"/>
      <c r="I162" s="166"/>
      <c r="J162" s="166"/>
      <c r="K162" s="166">
        <f>10428.2-431.9</f>
        <v>9996.3000000000011</v>
      </c>
      <c r="L162" s="166">
        <v>9935.7999999999993</v>
      </c>
      <c r="M162" s="164"/>
      <c r="N162" s="164"/>
      <c r="O162" s="164">
        <v>100</v>
      </c>
      <c r="P162" s="167">
        <v>96.5</v>
      </c>
      <c r="Q162" s="164" t="s">
        <v>212</v>
      </c>
      <c r="R162" s="164">
        <v>1171</v>
      </c>
      <c r="S162" s="164">
        <v>1299</v>
      </c>
      <c r="T162" s="169">
        <v>110.9</v>
      </c>
    </row>
    <row r="163" spans="2:20" ht="102" customHeight="1" x14ac:dyDescent="0.25">
      <c r="B163" s="163"/>
      <c r="C163" s="164" t="s">
        <v>347</v>
      </c>
      <c r="D163" s="163" t="s">
        <v>254</v>
      </c>
      <c r="E163" s="165">
        <f>G163+I163+K163</f>
        <v>3585.0499999999997</v>
      </c>
      <c r="F163" s="165">
        <f>H163+J163+L163</f>
        <v>3372.7</v>
      </c>
      <c r="G163" s="165"/>
      <c r="H163" s="166"/>
      <c r="I163" s="166">
        <f>3372.7+215.95-3.6</f>
        <v>3585.0499999999997</v>
      </c>
      <c r="J163" s="166">
        <v>3372.7</v>
      </c>
      <c r="K163" s="166"/>
      <c r="L163" s="166"/>
      <c r="M163" s="164"/>
      <c r="N163" s="164"/>
      <c r="O163" s="164">
        <v>100</v>
      </c>
      <c r="P163" s="167">
        <v>100</v>
      </c>
      <c r="Q163" s="164" t="s">
        <v>214</v>
      </c>
      <c r="R163" s="164">
        <v>100</v>
      </c>
      <c r="S163" s="164">
        <v>100</v>
      </c>
      <c r="T163" s="169">
        <v>100</v>
      </c>
    </row>
    <row r="164" spans="2:20" ht="102" customHeight="1" x14ac:dyDescent="0.25">
      <c r="B164" s="163"/>
      <c r="C164" s="176" t="s">
        <v>215</v>
      </c>
      <c r="D164" s="177" t="s">
        <v>254</v>
      </c>
      <c r="E164" s="178">
        <f>E166+E167+E168+E169</f>
        <v>134</v>
      </c>
      <c r="F164" s="178">
        <f t="shared" ref="F164:N164" si="21">F166+F167+F168+F169</f>
        <v>130.30000000000001</v>
      </c>
      <c r="G164" s="178">
        <f t="shared" si="21"/>
        <v>0</v>
      </c>
      <c r="H164" s="178">
        <f t="shared" si="21"/>
        <v>0</v>
      </c>
      <c r="I164" s="178">
        <f t="shared" si="21"/>
        <v>0</v>
      </c>
      <c r="J164" s="178">
        <f t="shared" si="21"/>
        <v>0</v>
      </c>
      <c r="K164" s="178">
        <f t="shared" si="21"/>
        <v>134</v>
      </c>
      <c r="L164" s="178">
        <f t="shared" si="21"/>
        <v>130.30000000000001</v>
      </c>
      <c r="M164" s="178">
        <f t="shared" si="21"/>
        <v>0</v>
      </c>
      <c r="N164" s="178">
        <f t="shared" si="21"/>
        <v>0</v>
      </c>
      <c r="O164" s="176">
        <v>100</v>
      </c>
      <c r="P164" s="179">
        <f>F164/E164*100</f>
        <v>97.238805970149272</v>
      </c>
      <c r="Q164" s="164" t="s">
        <v>216</v>
      </c>
      <c r="R164" s="164">
        <v>25</v>
      </c>
      <c r="S164" s="164">
        <v>21</v>
      </c>
      <c r="T164" s="169">
        <v>84</v>
      </c>
    </row>
    <row r="165" spans="2:20" ht="102" customHeight="1" x14ac:dyDescent="0.25">
      <c r="B165" s="163"/>
      <c r="C165" s="170" t="s">
        <v>237</v>
      </c>
      <c r="D165" s="163" t="s">
        <v>254</v>
      </c>
      <c r="E165" s="165">
        <f>E166+E167+E168+E169</f>
        <v>134</v>
      </c>
      <c r="F165" s="165">
        <f t="shared" ref="F165:L165" si="22">F166+F167+F168+F169</f>
        <v>130.30000000000001</v>
      </c>
      <c r="G165" s="165">
        <f t="shared" si="22"/>
        <v>0</v>
      </c>
      <c r="H165" s="165">
        <f t="shared" si="22"/>
        <v>0</v>
      </c>
      <c r="I165" s="165">
        <f t="shared" si="22"/>
        <v>0</v>
      </c>
      <c r="J165" s="165">
        <f t="shared" si="22"/>
        <v>0</v>
      </c>
      <c r="K165" s="165">
        <f t="shared" si="22"/>
        <v>134</v>
      </c>
      <c r="L165" s="165">
        <f t="shared" si="22"/>
        <v>130.30000000000001</v>
      </c>
      <c r="M165" s="163">
        <v>0</v>
      </c>
      <c r="N165" s="163">
        <v>0</v>
      </c>
      <c r="O165" s="164">
        <v>100</v>
      </c>
      <c r="P165" s="167">
        <v>91.1</v>
      </c>
      <c r="Q165" s="164" t="s">
        <v>216</v>
      </c>
      <c r="R165" s="164">
        <v>28</v>
      </c>
      <c r="S165" s="164">
        <v>25</v>
      </c>
      <c r="T165" s="169">
        <v>89.3</v>
      </c>
    </row>
    <row r="166" spans="2:20" ht="102" customHeight="1" x14ac:dyDescent="0.25">
      <c r="B166" s="163"/>
      <c r="C166" s="170" t="s">
        <v>348</v>
      </c>
      <c r="D166" s="163" t="s">
        <v>254</v>
      </c>
      <c r="E166" s="165">
        <f t="shared" ref="E166:F170" si="23">G166+I166+K166</f>
        <v>35</v>
      </c>
      <c r="F166" s="165">
        <f t="shared" si="23"/>
        <v>35</v>
      </c>
      <c r="G166" s="165"/>
      <c r="H166" s="166"/>
      <c r="I166" s="166"/>
      <c r="J166" s="166"/>
      <c r="K166" s="165">
        <v>35</v>
      </c>
      <c r="L166" s="165">
        <v>35</v>
      </c>
      <c r="M166" s="164"/>
      <c r="N166" s="164"/>
      <c r="O166" s="164">
        <v>100</v>
      </c>
      <c r="P166" s="167">
        <v>100</v>
      </c>
      <c r="Q166" s="164" t="s">
        <v>217</v>
      </c>
      <c r="R166" s="164">
        <v>11</v>
      </c>
      <c r="S166" s="164">
        <v>10</v>
      </c>
      <c r="T166" s="169">
        <v>90.9</v>
      </c>
    </row>
    <row r="167" spans="2:20" ht="102" customHeight="1" x14ac:dyDescent="0.25">
      <c r="B167" s="163"/>
      <c r="C167" s="170" t="s">
        <v>349</v>
      </c>
      <c r="D167" s="163" t="s">
        <v>254</v>
      </c>
      <c r="E167" s="165">
        <f t="shared" si="23"/>
        <v>45</v>
      </c>
      <c r="F167" s="165">
        <f t="shared" si="23"/>
        <v>45</v>
      </c>
      <c r="G167" s="165"/>
      <c r="H167" s="166"/>
      <c r="I167" s="166"/>
      <c r="J167" s="166"/>
      <c r="K167" s="165">
        <v>45</v>
      </c>
      <c r="L167" s="165">
        <v>45</v>
      </c>
      <c r="M167" s="164"/>
      <c r="N167" s="164"/>
      <c r="O167" s="164">
        <v>100</v>
      </c>
      <c r="P167" s="167">
        <v>100</v>
      </c>
      <c r="Q167" s="164" t="s">
        <v>218</v>
      </c>
      <c r="R167" s="164">
        <v>15</v>
      </c>
      <c r="S167" s="164">
        <v>14</v>
      </c>
      <c r="T167" s="169">
        <v>93.3</v>
      </c>
    </row>
    <row r="168" spans="2:20" ht="102" customHeight="1" x14ac:dyDescent="0.25">
      <c r="B168" s="163"/>
      <c r="C168" s="170" t="s">
        <v>350</v>
      </c>
      <c r="D168" s="163" t="s">
        <v>254</v>
      </c>
      <c r="E168" s="165">
        <f t="shared" si="23"/>
        <v>40</v>
      </c>
      <c r="F168" s="165">
        <f t="shared" si="23"/>
        <v>40</v>
      </c>
      <c r="G168" s="165"/>
      <c r="H168" s="166"/>
      <c r="I168" s="166"/>
      <c r="J168" s="166"/>
      <c r="K168" s="165">
        <v>40</v>
      </c>
      <c r="L168" s="165">
        <v>40</v>
      </c>
      <c r="M168" s="164"/>
      <c r="N168" s="164"/>
      <c r="O168" s="164">
        <v>100</v>
      </c>
      <c r="P168" s="167">
        <v>100</v>
      </c>
      <c r="Q168" s="164" t="s">
        <v>219</v>
      </c>
      <c r="R168" s="164">
        <v>6</v>
      </c>
      <c r="S168" s="164">
        <v>6</v>
      </c>
      <c r="T168" s="169">
        <v>100</v>
      </c>
    </row>
    <row r="169" spans="2:20" ht="102" customHeight="1" x14ac:dyDescent="0.25">
      <c r="B169" s="163"/>
      <c r="C169" s="170" t="s">
        <v>351</v>
      </c>
      <c r="D169" s="163" t="s">
        <v>254</v>
      </c>
      <c r="E169" s="165">
        <f t="shared" si="23"/>
        <v>14</v>
      </c>
      <c r="F169" s="165">
        <f t="shared" si="23"/>
        <v>10.3</v>
      </c>
      <c r="G169" s="165"/>
      <c r="H169" s="166"/>
      <c r="I169" s="166"/>
      <c r="J169" s="166"/>
      <c r="K169" s="165">
        <v>14</v>
      </c>
      <c r="L169" s="165">
        <v>10.3</v>
      </c>
      <c r="M169" s="164"/>
      <c r="N169" s="164"/>
      <c r="O169" s="164">
        <v>100</v>
      </c>
      <c r="P169" s="189">
        <v>34.67</v>
      </c>
      <c r="Q169" s="164" t="s">
        <v>220</v>
      </c>
      <c r="R169" s="164">
        <v>5</v>
      </c>
      <c r="S169" s="164">
        <v>5</v>
      </c>
      <c r="T169" s="169">
        <v>100</v>
      </c>
    </row>
    <row r="170" spans="2:20" ht="102" customHeight="1" x14ac:dyDescent="0.25">
      <c r="B170" s="37"/>
      <c r="C170" s="158" t="s">
        <v>221</v>
      </c>
      <c r="D170" s="159" t="s">
        <v>254</v>
      </c>
      <c r="E170" s="190">
        <f t="shared" si="23"/>
        <v>0</v>
      </c>
      <c r="F170" s="190">
        <f t="shared" si="23"/>
        <v>0</v>
      </c>
      <c r="G170" s="160"/>
      <c r="H170" s="191"/>
      <c r="I170" s="191">
        <v>0</v>
      </c>
      <c r="J170" s="191">
        <v>0</v>
      </c>
      <c r="K170" s="191">
        <v>0</v>
      </c>
      <c r="L170" s="191">
        <v>0</v>
      </c>
      <c r="M170" s="158">
        <v>0</v>
      </c>
      <c r="N170" s="158">
        <v>0</v>
      </c>
      <c r="O170" s="158">
        <v>100</v>
      </c>
      <c r="P170" s="192">
        <v>100</v>
      </c>
      <c r="Q170" s="36" t="s">
        <v>222</v>
      </c>
      <c r="R170" s="36">
        <v>100</v>
      </c>
      <c r="S170" s="36">
        <v>100</v>
      </c>
      <c r="T170" s="90">
        <v>100</v>
      </c>
    </row>
    <row r="171" spans="2:20" ht="102" customHeight="1" x14ac:dyDescent="0.25">
      <c r="B171" s="37"/>
      <c r="C171" s="158" t="s">
        <v>223</v>
      </c>
      <c r="D171" s="159" t="s">
        <v>254</v>
      </c>
      <c r="E171" s="160">
        <f>E172</f>
        <v>12920.099999999999</v>
      </c>
      <c r="F171" s="160">
        <f t="shared" ref="F171:L171" si="24">F172</f>
        <v>12897.199999999999</v>
      </c>
      <c r="G171" s="160">
        <f t="shared" si="24"/>
        <v>0</v>
      </c>
      <c r="H171" s="160">
        <f t="shared" si="24"/>
        <v>0</v>
      </c>
      <c r="I171" s="160">
        <f t="shared" si="24"/>
        <v>0</v>
      </c>
      <c r="J171" s="160">
        <f t="shared" si="24"/>
        <v>187.8</v>
      </c>
      <c r="K171" s="160">
        <f t="shared" si="24"/>
        <v>12920.099999999999</v>
      </c>
      <c r="L171" s="160">
        <f t="shared" si="24"/>
        <v>12709.4</v>
      </c>
      <c r="M171" s="159">
        <v>0</v>
      </c>
      <c r="N171" s="159">
        <v>0</v>
      </c>
      <c r="O171" s="158">
        <v>100</v>
      </c>
      <c r="P171" s="192">
        <f>F171/E171*100</f>
        <v>99.822756789808125</v>
      </c>
      <c r="Q171" s="249" t="s">
        <v>224</v>
      </c>
      <c r="R171" s="36">
        <v>98.6</v>
      </c>
      <c r="S171" s="36">
        <v>98.6</v>
      </c>
      <c r="T171" s="90">
        <v>100</v>
      </c>
    </row>
    <row r="172" spans="2:20" ht="102" customHeight="1" x14ac:dyDescent="0.25">
      <c r="B172" s="163"/>
      <c r="C172" s="170" t="s">
        <v>352</v>
      </c>
      <c r="D172" s="163" t="s">
        <v>254</v>
      </c>
      <c r="E172" s="165">
        <f>G172+I172+K172</f>
        <v>12920.099999999999</v>
      </c>
      <c r="F172" s="165">
        <f>H172+J172+L172</f>
        <v>12897.199999999999</v>
      </c>
      <c r="G172" s="165"/>
      <c r="H172" s="166"/>
      <c r="I172" s="166"/>
      <c r="J172" s="166">
        <v>187.8</v>
      </c>
      <c r="K172" s="165">
        <f>12732.3+187.8</f>
        <v>12920.099999999999</v>
      </c>
      <c r="L172" s="165">
        <v>12709.4</v>
      </c>
      <c r="M172" s="164"/>
      <c r="N172" s="164"/>
      <c r="O172" s="164">
        <v>100</v>
      </c>
      <c r="P172" s="189">
        <v>99.53</v>
      </c>
      <c r="Q172" s="249"/>
      <c r="R172" s="164">
        <v>98.6</v>
      </c>
      <c r="S172" s="164">
        <v>98.6</v>
      </c>
      <c r="T172" s="169">
        <v>100</v>
      </c>
    </row>
    <row r="173" spans="2:20" ht="102" customHeight="1" x14ac:dyDescent="0.25">
      <c r="B173" s="37"/>
      <c r="C173" s="158" t="s">
        <v>225</v>
      </c>
      <c r="D173" s="159" t="s">
        <v>254</v>
      </c>
      <c r="E173" s="160">
        <f>E174+E177</f>
        <v>1017.1</v>
      </c>
      <c r="F173" s="160">
        <f t="shared" ref="F173:N173" si="25">F174+F177</f>
        <v>966.30000000000007</v>
      </c>
      <c r="G173" s="160">
        <f t="shared" si="25"/>
        <v>0</v>
      </c>
      <c r="H173" s="160">
        <f t="shared" si="25"/>
        <v>0</v>
      </c>
      <c r="I173" s="160">
        <f t="shared" si="25"/>
        <v>0</v>
      </c>
      <c r="J173" s="160">
        <f t="shared" si="25"/>
        <v>0</v>
      </c>
      <c r="K173" s="160">
        <f t="shared" si="25"/>
        <v>1017.1</v>
      </c>
      <c r="L173" s="160">
        <f t="shared" si="25"/>
        <v>966.30000000000007</v>
      </c>
      <c r="M173" s="160">
        <f t="shared" si="25"/>
        <v>0</v>
      </c>
      <c r="N173" s="160">
        <f t="shared" si="25"/>
        <v>0</v>
      </c>
      <c r="O173" s="158">
        <v>100</v>
      </c>
      <c r="P173" s="161">
        <f>F173/E173*100</f>
        <v>95.005407531216207</v>
      </c>
      <c r="Q173" s="250" t="s">
        <v>226</v>
      </c>
      <c r="R173" s="36">
        <v>27.7</v>
      </c>
      <c r="S173" s="36">
        <v>36.4</v>
      </c>
      <c r="T173" s="90">
        <v>135.31598513011201</v>
      </c>
    </row>
    <row r="174" spans="2:20" ht="102" customHeight="1" x14ac:dyDescent="0.25">
      <c r="B174" s="163"/>
      <c r="C174" s="170" t="s">
        <v>353</v>
      </c>
      <c r="D174" s="163" t="s">
        <v>254</v>
      </c>
      <c r="E174" s="165">
        <f>E175</f>
        <v>940.5</v>
      </c>
      <c r="F174" s="165">
        <f>F175</f>
        <v>889.7</v>
      </c>
      <c r="G174" s="165">
        <f t="shared" ref="G174:N175" si="26">G175</f>
        <v>0</v>
      </c>
      <c r="H174" s="165">
        <f t="shared" si="26"/>
        <v>0</v>
      </c>
      <c r="I174" s="165">
        <f t="shared" si="26"/>
        <v>0</v>
      </c>
      <c r="J174" s="165">
        <f t="shared" si="26"/>
        <v>0</v>
      </c>
      <c r="K174" s="165">
        <f t="shared" si="26"/>
        <v>940.5</v>
      </c>
      <c r="L174" s="165">
        <f t="shared" si="26"/>
        <v>889.7</v>
      </c>
      <c r="M174" s="165">
        <f t="shared" si="26"/>
        <v>0</v>
      </c>
      <c r="N174" s="165">
        <f t="shared" si="26"/>
        <v>0</v>
      </c>
      <c r="O174" s="164">
        <v>100</v>
      </c>
      <c r="P174" s="189">
        <v>0</v>
      </c>
      <c r="Q174" s="251"/>
      <c r="R174" s="164">
        <v>27.7</v>
      </c>
      <c r="S174" s="164">
        <v>32.299999999999997</v>
      </c>
      <c r="T174" s="169">
        <v>120.074349442379</v>
      </c>
    </row>
    <row r="175" spans="2:20" ht="102" customHeight="1" x14ac:dyDescent="0.25">
      <c r="B175" s="163"/>
      <c r="C175" s="164" t="s">
        <v>354</v>
      </c>
      <c r="D175" s="163" t="s">
        <v>254</v>
      </c>
      <c r="E175" s="165">
        <f>E176</f>
        <v>940.5</v>
      </c>
      <c r="F175" s="165">
        <f>F176</f>
        <v>889.7</v>
      </c>
      <c r="G175" s="165">
        <f t="shared" si="26"/>
        <v>0</v>
      </c>
      <c r="H175" s="165">
        <f t="shared" si="26"/>
        <v>0</v>
      </c>
      <c r="I175" s="165">
        <f t="shared" si="26"/>
        <v>0</v>
      </c>
      <c r="J175" s="165">
        <f t="shared" si="26"/>
        <v>0</v>
      </c>
      <c r="K175" s="165">
        <v>940.5</v>
      </c>
      <c r="L175" s="165">
        <v>889.7</v>
      </c>
      <c r="M175" s="165">
        <f t="shared" si="26"/>
        <v>0</v>
      </c>
      <c r="N175" s="165">
        <f t="shared" si="26"/>
        <v>0</v>
      </c>
      <c r="O175" s="164">
        <v>0</v>
      </c>
      <c r="P175" s="193" t="s">
        <v>227</v>
      </c>
      <c r="Q175" s="251"/>
      <c r="R175" s="194"/>
      <c r="S175" s="194"/>
      <c r="T175" s="194"/>
    </row>
    <row r="176" spans="2:20" ht="102" customHeight="1" x14ac:dyDescent="0.25">
      <c r="B176" s="163"/>
      <c r="C176" s="170" t="s">
        <v>355</v>
      </c>
      <c r="D176" s="163" t="s">
        <v>254</v>
      </c>
      <c r="E176" s="165">
        <f>G176+I176+K176</f>
        <v>940.5</v>
      </c>
      <c r="F176" s="165">
        <f>H176+J176+L176</f>
        <v>889.7</v>
      </c>
      <c r="G176" s="165"/>
      <c r="H176" s="166"/>
      <c r="I176" s="166"/>
      <c r="J176" s="166"/>
      <c r="K176" s="166">
        <v>940.5</v>
      </c>
      <c r="L176" s="166">
        <v>889.7</v>
      </c>
      <c r="M176" s="164"/>
      <c r="N176" s="164"/>
      <c r="O176" s="164">
        <v>100</v>
      </c>
      <c r="P176" s="189">
        <v>100</v>
      </c>
      <c r="Q176" s="251"/>
      <c r="R176" s="164">
        <v>6423</v>
      </c>
      <c r="S176" s="164">
        <v>7002</v>
      </c>
      <c r="T176" s="169">
        <v>112.7</v>
      </c>
    </row>
    <row r="177" spans="2:20" ht="102" customHeight="1" x14ac:dyDescent="0.25">
      <c r="B177" s="163"/>
      <c r="C177" s="170" t="s">
        <v>356</v>
      </c>
      <c r="D177" s="163" t="s">
        <v>254</v>
      </c>
      <c r="E177" s="165">
        <f>E178</f>
        <v>76.599999999999994</v>
      </c>
      <c r="F177" s="165">
        <f>F178</f>
        <v>76.599999999999994</v>
      </c>
      <c r="G177" s="165">
        <f t="shared" ref="G177:L177" si="27">G178</f>
        <v>0</v>
      </c>
      <c r="H177" s="165">
        <f t="shared" si="27"/>
        <v>0</v>
      </c>
      <c r="I177" s="165">
        <f t="shared" si="27"/>
        <v>0</v>
      </c>
      <c r="J177" s="165">
        <f t="shared" si="27"/>
        <v>0</v>
      </c>
      <c r="K177" s="165">
        <f t="shared" si="27"/>
        <v>76.599999999999994</v>
      </c>
      <c r="L177" s="165">
        <f t="shared" si="27"/>
        <v>76.599999999999994</v>
      </c>
      <c r="M177" s="164"/>
      <c r="N177" s="164"/>
      <c r="O177" s="164">
        <v>100</v>
      </c>
      <c r="P177" s="189">
        <v>0</v>
      </c>
      <c r="Q177" s="252"/>
      <c r="R177" s="164">
        <v>100</v>
      </c>
      <c r="S177" s="164">
        <v>100</v>
      </c>
      <c r="T177" s="169">
        <v>100</v>
      </c>
    </row>
    <row r="178" spans="2:20" ht="102" customHeight="1" x14ac:dyDescent="0.25">
      <c r="B178" s="163"/>
      <c r="C178" s="164" t="s">
        <v>357</v>
      </c>
      <c r="D178" s="163" t="s">
        <v>254</v>
      </c>
      <c r="E178" s="165">
        <f>G178+I178+K178</f>
        <v>76.599999999999994</v>
      </c>
      <c r="F178" s="165">
        <f>H178+J178+L178</f>
        <v>76.599999999999994</v>
      </c>
      <c r="G178" s="165"/>
      <c r="H178" s="166"/>
      <c r="I178" s="166"/>
      <c r="J178" s="166"/>
      <c r="K178" s="166">
        <v>76.599999999999994</v>
      </c>
      <c r="L178" s="166">
        <v>76.599999999999994</v>
      </c>
      <c r="M178" s="164"/>
      <c r="N178" s="164"/>
      <c r="O178" s="164">
        <v>100</v>
      </c>
      <c r="P178" s="189">
        <v>99.7</v>
      </c>
      <c r="Q178" s="164" t="s">
        <v>228</v>
      </c>
      <c r="R178" s="164">
        <v>43.3</v>
      </c>
      <c r="S178" s="164">
        <v>43.3</v>
      </c>
      <c r="T178" s="169">
        <v>100</v>
      </c>
    </row>
    <row r="179" spans="2:20" ht="102" customHeight="1" x14ac:dyDescent="0.25">
      <c r="B179" s="37"/>
      <c r="C179" s="158" t="s">
        <v>229</v>
      </c>
      <c r="D179" s="159" t="s">
        <v>254</v>
      </c>
      <c r="E179" s="160">
        <f>E180</f>
        <v>1015.4</v>
      </c>
      <c r="F179" s="160">
        <f t="shared" ref="F179:L179" si="28">F180</f>
        <v>993.4</v>
      </c>
      <c r="G179" s="160">
        <f t="shared" si="28"/>
        <v>0</v>
      </c>
      <c r="H179" s="160">
        <f t="shared" si="28"/>
        <v>0</v>
      </c>
      <c r="I179" s="160">
        <f t="shared" si="28"/>
        <v>628.4</v>
      </c>
      <c r="J179" s="160">
        <f t="shared" si="28"/>
        <v>624.79999999999995</v>
      </c>
      <c r="K179" s="160">
        <f t="shared" si="28"/>
        <v>387</v>
      </c>
      <c r="L179" s="160">
        <f t="shared" si="28"/>
        <v>368.6</v>
      </c>
      <c r="M179" s="159">
        <v>0</v>
      </c>
      <c r="N179" s="160">
        <f>N181+N182+N183+N184</f>
        <v>0</v>
      </c>
      <c r="O179" s="158">
        <v>100</v>
      </c>
      <c r="P179" s="195">
        <f>F179/E179*100</f>
        <v>97.833366161118775</v>
      </c>
      <c r="Q179" s="253" t="s">
        <v>230</v>
      </c>
      <c r="R179" s="36">
        <v>0</v>
      </c>
      <c r="S179" s="36">
        <v>0</v>
      </c>
      <c r="T179" s="90">
        <v>0</v>
      </c>
    </row>
    <row r="180" spans="2:20" ht="102" customHeight="1" x14ac:dyDescent="0.25">
      <c r="B180" s="163"/>
      <c r="C180" s="170" t="s">
        <v>358</v>
      </c>
      <c r="D180" s="163" t="s">
        <v>254</v>
      </c>
      <c r="E180" s="165">
        <f>E181+E182+E183+E184</f>
        <v>1015.4</v>
      </c>
      <c r="F180" s="165">
        <f>F181+F182+F183+F184+F185</f>
        <v>993.4</v>
      </c>
      <c r="G180" s="165">
        <f>G181+G182+G183+G184</f>
        <v>0</v>
      </c>
      <c r="H180" s="165">
        <f>H181+H182+H183+H184</f>
        <v>0</v>
      </c>
      <c r="I180" s="165">
        <f>I181+I182+I183+I184</f>
        <v>628.4</v>
      </c>
      <c r="J180" s="165">
        <f>J181+J182+J183+J184+J185</f>
        <v>624.79999999999995</v>
      </c>
      <c r="K180" s="165">
        <f>K181+K182+K183+K184</f>
        <v>387</v>
      </c>
      <c r="L180" s="165">
        <f>L181+L182+L183+L184+L185</f>
        <v>368.6</v>
      </c>
      <c r="M180" s="163">
        <v>0</v>
      </c>
      <c r="N180" s="163">
        <v>0</v>
      </c>
      <c r="O180" s="164">
        <v>100</v>
      </c>
      <c r="P180" s="173">
        <f>F180/E180*100</f>
        <v>97.833366161118775</v>
      </c>
      <c r="Q180" s="253"/>
      <c r="R180" s="164">
        <v>0</v>
      </c>
      <c r="S180" s="164">
        <v>0</v>
      </c>
      <c r="T180" s="169">
        <v>0</v>
      </c>
    </row>
    <row r="181" spans="2:20" ht="102" customHeight="1" x14ac:dyDescent="0.25">
      <c r="B181" s="163"/>
      <c r="C181" s="170" t="s">
        <v>359</v>
      </c>
      <c r="D181" s="163" t="s">
        <v>254</v>
      </c>
      <c r="E181" s="165">
        <f t="shared" ref="E181:F184" si="29">G181+I181+K181+M181</f>
        <v>278.89999999999998</v>
      </c>
      <c r="F181" s="165">
        <f t="shared" si="29"/>
        <v>260.5</v>
      </c>
      <c r="G181" s="165">
        <v>0</v>
      </c>
      <c r="H181" s="165">
        <v>0</v>
      </c>
      <c r="I181" s="165"/>
      <c r="J181" s="165"/>
      <c r="K181" s="165">
        <v>278.89999999999998</v>
      </c>
      <c r="L181" s="165">
        <v>260.5</v>
      </c>
      <c r="M181" s="163">
        <v>0</v>
      </c>
      <c r="N181" s="163">
        <v>0</v>
      </c>
      <c r="O181" s="164">
        <v>100</v>
      </c>
      <c r="P181" s="173">
        <f>F181/E181*100</f>
        <v>93.402653280745795</v>
      </c>
      <c r="Q181" s="253"/>
      <c r="R181" s="164">
        <v>0</v>
      </c>
      <c r="S181" s="164">
        <v>0</v>
      </c>
      <c r="T181" s="169">
        <v>0</v>
      </c>
    </row>
    <row r="182" spans="2:20" ht="102" customHeight="1" x14ac:dyDescent="0.25">
      <c r="B182" s="163"/>
      <c r="C182" s="170" t="s">
        <v>360</v>
      </c>
      <c r="D182" s="163" t="s">
        <v>254</v>
      </c>
      <c r="E182" s="165">
        <f t="shared" si="29"/>
        <v>80</v>
      </c>
      <c r="F182" s="165">
        <f t="shared" si="29"/>
        <v>80</v>
      </c>
      <c r="G182" s="165">
        <v>0</v>
      </c>
      <c r="H182" s="165">
        <v>0</v>
      </c>
      <c r="I182" s="165"/>
      <c r="J182" s="165"/>
      <c r="K182" s="165">
        <v>80</v>
      </c>
      <c r="L182" s="165">
        <v>80</v>
      </c>
      <c r="M182" s="164"/>
      <c r="N182" s="164"/>
      <c r="O182" s="164">
        <v>100</v>
      </c>
      <c r="P182" s="173">
        <v>100</v>
      </c>
      <c r="Q182" s="253"/>
      <c r="R182" s="164">
        <v>0</v>
      </c>
      <c r="S182" s="164">
        <v>0</v>
      </c>
      <c r="T182" s="169">
        <v>0</v>
      </c>
    </row>
    <row r="183" spans="2:20" ht="102" customHeight="1" x14ac:dyDescent="0.25">
      <c r="B183" s="163"/>
      <c r="C183" s="170" t="s">
        <v>361</v>
      </c>
      <c r="D183" s="163" t="s">
        <v>254</v>
      </c>
      <c r="E183" s="165">
        <f t="shared" si="29"/>
        <v>20</v>
      </c>
      <c r="F183" s="165">
        <f t="shared" si="29"/>
        <v>20</v>
      </c>
      <c r="G183" s="165"/>
      <c r="H183" s="166"/>
      <c r="I183" s="166"/>
      <c r="J183" s="166"/>
      <c r="K183" s="166">
        <v>20</v>
      </c>
      <c r="L183" s="166">
        <v>20</v>
      </c>
      <c r="M183" s="164"/>
      <c r="N183" s="164"/>
      <c r="O183" s="164">
        <v>100</v>
      </c>
      <c r="P183" s="189">
        <v>100</v>
      </c>
      <c r="Q183" s="164" t="s">
        <v>231</v>
      </c>
      <c r="R183" s="164">
        <v>74</v>
      </c>
      <c r="S183" s="164">
        <v>74</v>
      </c>
      <c r="T183" s="169">
        <v>0</v>
      </c>
    </row>
    <row r="184" spans="2:20" ht="102" customHeight="1" x14ac:dyDescent="0.25">
      <c r="B184" s="163"/>
      <c r="C184" s="170" t="s">
        <v>362</v>
      </c>
      <c r="D184" s="163" t="s">
        <v>254</v>
      </c>
      <c r="E184" s="165">
        <f t="shared" si="29"/>
        <v>636.5</v>
      </c>
      <c r="F184" s="165">
        <f t="shared" si="29"/>
        <v>632.9</v>
      </c>
      <c r="G184" s="165">
        <v>0</v>
      </c>
      <c r="H184" s="165">
        <v>0</v>
      </c>
      <c r="I184" s="165">
        <v>628.4</v>
      </c>
      <c r="J184" s="165">
        <v>624.79999999999995</v>
      </c>
      <c r="K184" s="165">
        <v>8.1</v>
      </c>
      <c r="L184" s="165">
        <v>8.1</v>
      </c>
      <c r="M184" s="163">
        <v>0</v>
      </c>
      <c r="N184" s="163">
        <v>0</v>
      </c>
      <c r="O184" s="164">
        <v>100</v>
      </c>
      <c r="P184" s="189">
        <f>F184/E184*100</f>
        <v>99.434406912804391</v>
      </c>
      <c r="Q184" s="196"/>
      <c r="R184" s="164">
        <v>2</v>
      </c>
      <c r="S184" s="164">
        <v>0</v>
      </c>
      <c r="T184" s="169">
        <v>0</v>
      </c>
    </row>
    <row r="185" spans="2:20" ht="102" customHeight="1" x14ac:dyDescent="0.25">
      <c r="B185" s="163"/>
      <c r="C185" s="170" t="s">
        <v>363</v>
      </c>
      <c r="D185" s="163" t="s">
        <v>254</v>
      </c>
      <c r="E185" s="165">
        <f>G185+I185+K185+M185</f>
        <v>0</v>
      </c>
      <c r="F185" s="165">
        <f>H185+J185+L185+N185</f>
        <v>0</v>
      </c>
      <c r="G185" s="165">
        <v>0</v>
      </c>
      <c r="H185" s="165">
        <v>0</v>
      </c>
      <c r="I185" s="165"/>
      <c r="J185" s="165"/>
      <c r="K185" s="165"/>
      <c r="L185" s="165"/>
      <c r="M185" s="163">
        <v>0</v>
      </c>
      <c r="N185" s="163">
        <v>0</v>
      </c>
      <c r="O185" s="164">
        <v>100</v>
      </c>
      <c r="P185" s="189" t="e">
        <f>F185/E185*100</f>
        <v>#DIV/0!</v>
      </c>
      <c r="Q185" s="196"/>
      <c r="R185" s="164">
        <v>2</v>
      </c>
      <c r="S185" s="164">
        <v>0</v>
      </c>
      <c r="T185" s="169">
        <v>0</v>
      </c>
    </row>
    <row r="186" spans="2:20" ht="39" customHeight="1" x14ac:dyDescent="0.3">
      <c r="B186" s="247"/>
      <c r="C186" s="248"/>
      <c r="D186" s="248"/>
      <c r="E186" s="248"/>
      <c r="F186" s="248"/>
      <c r="G186" s="248"/>
      <c r="H186" s="248"/>
      <c r="I186" s="248"/>
      <c r="J186" s="248"/>
      <c r="K186" s="248"/>
      <c r="L186" s="248"/>
      <c r="M186" s="248"/>
      <c r="N186" s="248"/>
      <c r="O186" s="248"/>
      <c r="P186" s="248"/>
      <c r="Q186" s="248"/>
      <c r="R186" s="248"/>
      <c r="S186" s="248"/>
      <c r="T186" s="248"/>
    </row>
  </sheetData>
  <mergeCells count="130">
    <mergeCell ref="B186:T186"/>
    <mergeCell ref="Q148:Q149"/>
    <mergeCell ref="Q171:Q172"/>
    <mergeCell ref="Q173:Q177"/>
    <mergeCell ref="Q179:Q182"/>
    <mergeCell ref="P102:P104"/>
    <mergeCell ref="G102:G104"/>
    <mergeCell ref="H102:H104"/>
    <mergeCell ref="I102:I104"/>
    <mergeCell ref="J102:J104"/>
    <mergeCell ref="K102:K104"/>
    <mergeCell ref="L102:L104"/>
    <mergeCell ref="M102:M104"/>
    <mergeCell ref="N102:N104"/>
    <mergeCell ref="O102:O104"/>
    <mergeCell ref="B102:B104"/>
    <mergeCell ref="C102:C104"/>
    <mergeCell ref="D102:D104"/>
    <mergeCell ref="E102:E104"/>
    <mergeCell ref="F102:F104"/>
    <mergeCell ref="L105:L107"/>
    <mergeCell ref="M105:M107"/>
    <mergeCell ref="N105:N107"/>
    <mergeCell ref="O105:O107"/>
    <mergeCell ref="L98:L101"/>
    <mergeCell ref="M98:M101"/>
    <mergeCell ref="N98:N101"/>
    <mergeCell ref="O98:O101"/>
    <mergeCell ref="P98:P101"/>
    <mergeCell ref="G98:G101"/>
    <mergeCell ref="H98:H101"/>
    <mergeCell ref="I98:I101"/>
    <mergeCell ref="J98:J101"/>
    <mergeCell ref="K98:K101"/>
    <mergeCell ref="B1:T1"/>
    <mergeCell ref="B2:B6"/>
    <mergeCell ref="C2:C6"/>
    <mergeCell ref="D2:D6"/>
    <mergeCell ref="E2:N2"/>
    <mergeCell ref="O2:P5"/>
    <mergeCell ref="Q2:Q6"/>
    <mergeCell ref="R2:R6"/>
    <mergeCell ref="S2:S6"/>
    <mergeCell ref="T2:T6"/>
    <mergeCell ref="E3:F5"/>
    <mergeCell ref="G3:N3"/>
    <mergeCell ref="G4:H5"/>
    <mergeCell ref="I4:J5"/>
    <mergeCell ref="K4:L5"/>
    <mergeCell ref="M4:N5"/>
    <mergeCell ref="B105:B107"/>
    <mergeCell ref="C105:C107"/>
    <mergeCell ref="D105:D107"/>
    <mergeCell ref="E105:E107"/>
    <mergeCell ref="F105:F107"/>
    <mergeCell ref="B98:B101"/>
    <mergeCell ref="C98:C101"/>
    <mergeCell ref="D98:D101"/>
    <mergeCell ref="E98:E101"/>
    <mergeCell ref="F98:F101"/>
    <mergeCell ref="J118:J119"/>
    <mergeCell ref="K118:K119"/>
    <mergeCell ref="L118:L119"/>
    <mergeCell ref="M118:M119"/>
    <mergeCell ref="N118:N119"/>
    <mergeCell ref="O118:O119"/>
    <mergeCell ref="P118:P119"/>
    <mergeCell ref="P105:P107"/>
    <mergeCell ref="G105:G107"/>
    <mergeCell ref="H105:H107"/>
    <mergeCell ref="I105:I107"/>
    <mergeCell ref="J105:J107"/>
    <mergeCell ref="K105:K107"/>
    <mergeCell ref="H115:H116"/>
    <mergeCell ref="I115:I116"/>
    <mergeCell ref="J115:J116"/>
    <mergeCell ref="K115:K116"/>
    <mergeCell ref="L115:L116"/>
    <mergeCell ref="M115:M116"/>
    <mergeCell ref="N115:N116"/>
    <mergeCell ref="O115:O116"/>
    <mergeCell ref="P115:P116"/>
    <mergeCell ref="G115:G116"/>
    <mergeCell ref="B115:B116"/>
    <mergeCell ref="B118:B119"/>
    <mergeCell ref="C118:C119"/>
    <mergeCell ref="D118:D119"/>
    <mergeCell ref="E118:E119"/>
    <mergeCell ref="F118:F119"/>
    <mergeCell ref="G118:G119"/>
    <mergeCell ref="H118:H119"/>
    <mergeCell ref="I118:I119"/>
    <mergeCell ref="C115:C116"/>
    <mergeCell ref="D115:D116"/>
    <mergeCell ref="E115:E116"/>
    <mergeCell ref="F115:F116"/>
    <mergeCell ref="B121:B123"/>
    <mergeCell ref="C121:C123"/>
    <mergeCell ref="D121:D123"/>
    <mergeCell ref="E121:E123"/>
    <mergeCell ref="F121:F123"/>
    <mergeCell ref="G121:G123"/>
    <mergeCell ref="H121:H123"/>
    <mergeCell ref="I121:I123"/>
    <mergeCell ref="J121:J123"/>
    <mergeCell ref="B125:B132"/>
    <mergeCell ref="C125:C132"/>
    <mergeCell ref="D125:D132"/>
    <mergeCell ref="E125:E132"/>
    <mergeCell ref="F125:F132"/>
    <mergeCell ref="G125:G132"/>
    <mergeCell ref="H125:H132"/>
    <mergeCell ref="I125:I132"/>
    <mergeCell ref="J125:J132"/>
    <mergeCell ref="Q125:Q131"/>
    <mergeCell ref="R125:R131"/>
    <mergeCell ref="S125:S131"/>
    <mergeCell ref="T125:T131"/>
    <mergeCell ref="K121:K123"/>
    <mergeCell ref="L121:L123"/>
    <mergeCell ref="M121:M123"/>
    <mergeCell ref="N121:N123"/>
    <mergeCell ref="O121:O123"/>
    <mergeCell ref="P121:P123"/>
    <mergeCell ref="K125:K132"/>
    <mergeCell ref="L125:L132"/>
    <mergeCell ref="M125:M132"/>
    <mergeCell ref="N125:N132"/>
    <mergeCell ref="O125:O132"/>
    <mergeCell ref="P125:P132"/>
  </mergeCells>
  <pageMargins left="0.70833333333333304" right="0" top="0.74791666666666701" bottom="0.74791666666666701" header="0.51180555555555496" footer="0.51180555555555496"/>
  <pageSetup paperSize="9" scale="48" firstPageNumber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view="pageBreakPreview"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view="pageBreakPreview"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9</vt:i4>
      </vt:variant>
    </vt:vector>
  </HeadingPairs>
  <TitlesOfParts>
    <vt:vector size="12" baseType="lpstr">
      <vt:lpstr>Лист1</vt:lpstr>
      <vt:lpstr>Лист2</vt:lpstr>
      <vt:lpstr>Лист3</vt:lpstr>
      <vt:lpstr>Лист1!Print_Titles_0</vt:lpstr>
      <vt:lpstr>Лист1!Print_Titles_0_0</vt:lpstr>
      <vt:lpstr>Лист1!Print_Titles_0_0_0</vt:lpstr>
      <vt:lpstr>Лист1!Print_Titles_0_0_0_0</vt:lpstr>
      <vt:lpstr>Лист1!Print_Titles_0_0_0_0_0</vt:lpstr>
      <vt:lpstr>Лист1!Print_Titles_0_0_0_0_0_0</vt:lpstr>
      <vt:lpstr>Лист1!Print_Titles_0_0_0_0_0_0_0</vt:lpstr>
      <vt:lpstr>Лист1!Print_Titles_0_0_0_0_0_0_0_0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Машурова Людмила Викторовна</dc:creator>
  <cp:lastModifiedBy>Машурова Людмила Викторовна</cp:lastModifiedBy>
  <cp:revision>26</cp:revision>
  <cp:lastPrinted>2019-02-18T15:11:12Z</cp:lastPrinted>
  <dcterms:created xsi:type="dcterms:W3CDTF">2006-09-16T00:00:00Z</dcterms:created>
  <dcterms:modified xsi:type="dcterms:W3CDTF">2024-05-20T06:47:39Z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